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d_bagdeviciene\AppData\Local\Microsoft\Windows\INetCache\Content.Outlook\JB97UZSB\"/>
    </mc:Choice>
  </mc:AlternateContent>
  <xr:revisionPtr revIDLastSave="0" documentId="13_ncr:1_{A336F7D0-9863-4122-87A6-EB99C41640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priedas " sheetId="37" r:id="rId1"/>
    <sheet name="2 priedas " sheetId="26" r:id="rId2"/>
    <sheet name="3 priedas" sheetId="35" r:id="rId3"/>
    <sheet name="4 priedas" sheetId="27" r:id="rId4"/>
    <sheet name="6 priedas" sheetId="29" r:id="rId5"/>
    <sheet name="7 priedas" sheetId="33" r:id="rId6"/>
    <sheet name="10 priedas" sheetId="32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33" l="1"/>
  <c r="C54" i="33"/>
  <c r="F50" i="29"/>
  <c r="E50" i="29"/>
  <c r="D50" i="29"/>
  <c r="C45" i="27"/>
  <c r="F43" i="35"/>
  <c r="E43" i="35"/>
  <c r="F53" i="35"/>
  <c r="E53" i="35"/>
  <c r="F54" i="35"/>
  <c r="C41" i="37"/>
  <c r="C38" i="37"/>
  <c r="C20" i="37"/>
  <c r="C55" i="26"/>
  <c r="C45" i="37"/>
  <c r="C44" i="37" s="1"/>
  <c r="C42" i="37" s="1"/>
  <c r="C82" i="37" s="1"/>
  <c r="C85" i="37" s="1"/>
  <c r="C30" i="37"/>
  <c r="C25" i="37"/>
  <c r="C21" i="37"/>
  <c r="C18" i="37"/>
  <c r="C14" i="37"/>
  <c r="C10" i="37"/>
  <c r="C9" i="37" s="1"/>
  <c r="C55" i="33" l="1"/>
  <c r="E54" i="35"/>
  <c r="C141" i="26"/>
  <c r="C125" i="26"/>
  <c r="D57" i="26" l="1"/>
  <c r="C57" i="26"/>
  <c r="D172" i="26"/>
  <c r="D178" i="26" s="1"/>
  <c r="C172" i="26"/>
  <c r="C171" i="26"/>
  <c r="C158" i="26"/>
  <c r="C157" i="26"/>
  <c r="C154" i="26"/>
  <c r="C153" i="26"/>
  <c r="C150" i="26"/>
  <c r="C148" i="26"/>
  <c r="C146" i="26"/>
  <c r="C145" i="26"/>
  <c r="D125" i="26" l="1"/>
  <c r="D141" i="26" s="1"/>
  <c r="C118" i="26"/>
  <c r="D28" i="33"/>
  <c r="C28" i="33"/>
  <c r="D26" i="33"/>
  <c r="C26" i="33"/>
  <c r="C20" i="33"/>
  <c r="D45" i="27" l="1"/>
  <c r="E27" i="35" l="1"/>
  <c r="F14" i="35"/>
  <c r="E14" i="35"/>
  <c r="C123" i="26" l="1"/>
  <c r="C178" i="26"/>
  <c r="D118" i="26"/>
  <c r="D123" i="26" s="1"/>
  <c r="D103" i="26"/>
  <c r="C103" i="26"/>
  <c r="D94" i="26"/>
  <c r="C94" i="26"/>
  <c r="D85" i="26"/>
  <c r="C85" i="26"/>
  <c r="D70" i="26"/>
  <c r="C70" i="26"/>
  <c r="D67" i="26"/>
  <c r="C67" i="26"/>
  <c r="C52" i="26"/>
  <c r="C32" i="26"/>
  <c r="D16" i="26"/>
  <c r="C16" i="26"/>
  <c r="C84" i="26" l="1"/>
  <c r="C116" i="26" s="1"/>
  <c r="C69" i="26"/>
  <c r="C82" i="26" s="1"/>
  <c r="D69" i="26"/>
  <c r="D82" i="26" s="1"/>
  <c r="C14" i="26"/>
  <c r="D14" i="26"/>
  <c r="D55" i="26" s="1"/>
  <c r="D84" i="26"/>
  <c r="D116" i="26" s="1"/>
  <c r="D179" i="26" l="1"/>
  <c r="C179" i="26"/>
</calcChain>
</file>

<file path=xl/sharedStrings.xml><?xml version="1.0" encoding="utf-8"?>
<sst xmlns="http://schemas.openxmlformats.org/spreadsheetml/2006/main" count="585" uniqueCount="382">
  <si>
    <t>Trakų rajono savivaldybės</t>
  </si>
  <si>
    <t>tūkst. Eur</t>
  </si>
  <si>
    <t>Eil. Nr.</t>
  </si>
  <si>
    <t xml:space="preserve">PAJAMOS </t>
  </si>
  <si>
    <t>IŠ VISO</t>
  </si>
  <si>
    <t>MOKESČIAI (2+4+8)</t>
  </si>
  <si>
    <t>Turto mokesčiai (5+6+7)</t>
  </si>
  <si>
    <t>Žemės mokestis</t>
  </si>
  <si>
    <t>Nekilnojamo turto mokestis</t>
  </si>
  <si>
    <t>Paveldimo turto mokestis</t>
  </si>
  <si>
    <t>Mokestis už aplinkos teršimą</t>
  </si>
  <si>
    <t>Vietinė rinkliava už komunalinių atliekų tvarkymą</t>
  </si>
  <si>
    <t>Kitos vietinės rinkliavos</t>
  </si>
  <si>
    <t>Palūkanos už paskolas</t>
  </si>
  <si>
    <t>Nuomos mokestis už valstybinę žemę ir valstybinius vidaus vandenų telkinius</t>
  </si>
  <si>
    <t>Mokesčiai už valstybinius gamtos išteklius</t>
  </si>
  <si>
    <t>Pajamos už ilgalaikio ir trumpalaikio materialiojo turto nuomą</t>
  </si>
  <si>
    <t>Įmokos už išlaikymą švietimo, socialinės apsaugos ir kitose įstaigose</t>
  </si>
  <si>
    <t>Pajamos iš baudų, konfiskuoto turto ir kitų netesybų</t>
  </si>
  <si>
    <t xml:space="preserve">Kitos neišvardytos pajamos (aplinkos apsaugos rėmimo specialioji programa) </t>
  </si>
  <si>
    <t>Kitos neišvardytos pajamos</t>
  </si>
  <si>
    <t>Pastatų ir statinių realizavimo pajamos</t>
  </si>
  <si>
    <t>Valstybinėms (valstybės perduotoms savivaldybėms) funkcijoms atlikti:</t>
  </si>
  <si>
    <t xml:space="preserve">     valstybinės kalbos vartojimo ir taisyklingumo kontrolei</t>
  </si>
  <si>
    <t xml:space="preserve">     socialinėms išmokoms ir kompensacijoms skaičiuoti ir mokėti </t>
  </si>
  <si>
    <t xml:space="preserve">     socialinei paramai mokiniams </t>
  </si>
  <si>
    <t xml:space="preserve">     socialinėms paslaugoms (asmenų su sunkia negalia globai) </t>
  </si>
  <si>
    <t xml:space="preserve">     socialinėms paslaugoms (soc.darbuotojų darbui su socialinės rizikos šeimomis) </t>
  </si>
  <si>
    <t xml:space="preserve">     būsto nuomos mokesčio dalies kompensacijai</t>
  </si>
  <si>
    <t xml:space="preserve">     jaunimo teisių apsaugai</t>
  </si>
  <si>
    <t xml:space="preserve">     savivaldybių patvirtintoms užimtumo didinimo programoms įgyvendinti</t>
  </si>
  <si>
    <t xml:space="preserve">      civilinės būklės aktams registruoti</t>
  </si>
  <si>
    <t xml:space="preserve">     valstybės garantuojamai pirminei teisinei pagalbai teikti</t>
  </si>
  <si>
    <t xml:space="preserve">     gyventojų registrui tvarkyti ir duomenims valstybės registrams teikti</t>
  </si>
  <si>
    <t xml:space="preserve">     priešgaisrinei saugai</t>
  </si>
  <si>
    <t xml:space="preserve">     žemės ūkio funkcijoms atlikti</t>
  </si>
  <si>
    <t xml:space="preserve">     melioracijai</t>
  </si>
  <si>
    <t xml:space="preserve">     savivaldybėms priskirtiems archyviniams dokumentams tvarkyti</t>
  </si>
  <si>
    <t xml:space="preserve">     neveiksnių asmenų būklės peržiūrėjimui užtikrinti</t>
  </si>
  <si>
    <t xml:space="preserve">    savivaldybės erdvinių duomenų rinkinio tvarkymas</t>
  </si>
  <si>
    <t xml:space="preserve">Ugdymo reikmėms finansuoti </t>
  </si>
  <si>
    <t>Savivaldybių mokykloms (klasėms arba grupėms), turinčioms specialiųjų ugdymosi poreikių mokinių</t>
  </si>
  <si>
    <t>Dotacija pagal 2014-2020 m. ES fondų investicijų veiksmų programą įgyvendinamų projektų nuosavam indėliui užtikrinti (VIPA)</t>
  </si>
  <si>
    <t xml:space="preserve">Iš viso </t>
  </si>
  <si>
    <t>iš jų darbo užmokesčiui</t>
  </si>
  <si>
    <t>Savivaldybės valdymo programa (1)</t>
  </si>
  <si>
    <t>Savivaldybės administracija</t>
  </si>
  <si>
    <t>Lentvario seniūnija</t>
  </si>
  <si>
    <t>Trakų seniūnija</t>
  </si>
  <si>
    <t>Aukštadvario seniūnija</t>
  </si>
  <si>
    <t>Grendavės seniūnija</t>
  </si>
  <si>
    <t>Onuškio seniūnija</t>
  </si>
  <si>
    <t xml:space="preserve">Paluknio seniūnija </t>
  </si>
  <si>
    <t>Rūdiškių seniūnija</t>
  </si>
  <si>
    <t>Senųjų Trakų seniūnija</t>
  </si>
  <si>
    <t>Priešgaisrinė gelbėjimo įstaiga</t>
  </si>
  <si>
    <t>Iš viso programai</t>
  </si>
  <si>
    <t>Socialinės paramos ir sveikatos apsaugos paslaugų kokybės gerinimo programa (2)</t>
  </si>
  <si>
    <t>Trakų rajono paramos šeimai ir vaikams centras</t>
  </si>
  <si>
    <t>Visuomenės sveikatos biuras</t>
  </si>
  <si>
    <t xml:space="preserve">Dotacija savivaldybėms iš Europos Sąjungos, kitos tarptautinės finansinės paramos ir bendrojo finansavimo lėšų </t>
  </si>
  <si>
    <t>Programos /Asignavimų valdytojo pavadinimas</t>
  </si>
  <si>
    <t>Iš viso</t>
  </si>
  <si>
    <t>Investicijų programa (5)</t>
  </si>
  <si>
    <t>Savivaldybės administracija:</t>
  </si>
  <si>
    <t>Viešosios infrastruktūros priežiūros ir plėtros programa (4)</t>
  </si>
  <si>
    <t>Aukštadvario gimnazija</t>
  </si>
  <si>
    <t>Trakų suaugusiųjų mokymo centras</t>
  </si>
  <si>
    <t>Trakų Vytauto Didžiojo gimnazija</t>
  </si>
  <si>
    <t>Lentvario Motiejaus Šimelionio gimnazija</t>
  </si>
  <si>
    <t>Rūdiškių muzikos mokykla</t>
  </si>
  <si>
    <t>Trakų meno mokykla</t>
  </si>
  <si>
    <t>Trakų globos ir socialinių paslaugų centras</t>
  </si>
  <si>
    <t>Rūdiškių kultūros centras</t>
  </si>
  <si>
    <t xml:space="preserve">Aukštadvario mokykla-darželis ,,Gandriukas" </t>
  </si>
  <si>
    <t>Bražuolės lopšelis-darželis</t>
  </si>
  <si>
    <t>Lentvario lopšelis-darželis ,,Šilas"</t>
  </si>
  <si>
    <t>Lentvario lopšelis-darželis ,,Svajonėlė"</t>
  </si>
  <si>
    <t>Onuškio vaikų  darželis</t>
  </si>
  <si>
    <t>Paluknio vaikų lopšelis-darželis</t>
  </si>
  <si>
    <t>Rūdiškių vaikų lopšelis-darželis ,,Pasaka"</t>
  </si>
  <si>
    <t>Senųjų Trakų vaikų lopšelis-darželis</t>
  </si>
  <si>
    <t>Trakų lopšelis-darželis ,,Obelėlė"</t>
  </si>
  <si>
    <t>Lentvario Versmės gimnazija</t>
  </si>
  <si>
    <t>Lentvario Henriko Senkevičiaus gimnazija</t>
  </si>
  <si>
    <t>Lentvario pradinė mokykla</t>
  </si>
  <si>
    <t>Onuškio Donato Malinausko gimnazija</t>
  </si>
  <si>
    <t>Paluknio ,,Medeinos" gimnazija</t>
  </si>
  <si>
    <t>Paluknio Longino Komolovskio gimnazija</t>
  </si>
  <si>
    <t>Rūdiškių gimnazija</t>
  </si>
  <si>
    <t>Senųjų Trakų Kęstučio pagrindinė mokykla</t>
  </si>
  <si>
    <t>Trakų gimnazija</t>
  </si>
  <si>
    <t>Trakų pradinė mokykla</t>
  </si>
  <si>
    <t>Rykantų universalus daugiafunkcis centras</t>
  </si>
  <si>
    <t>Trakų rajono savivaldybės pedagoginė psichologinė tarnyba</t>
  </si>
  <si>
    <t xml:space="preserve">Savivaldybės administracijos valdymo išlaidos </t>
  </si>
  <si>
    <t>Seniūnijų valdymo išlaidos:</t>
  </si>
  <si>
    <t>Savivaldos darbo organizavimas</t>
  </si>
  <si>
    <t>Mero reprezentacinės išlaidos</t>
  </si>
  <si>
    <t xml:space="preserve">Daugiabučių namų bendrijų rėmimas </t>
  </si>
  <si>
    <t xml:space="preserve"> Nusikalstamumo prevencijos  programa ,,Saugi bendruomenė"</t>
  </si>
  <si>
    <t xml:space="preserve">UAB Trakų paslaugos (rinkliava už naudojimąsi viešąja infrastruktūra) </t>
  </si>
  <si>
    <t>Informacijos sklaidos programa</t>
  </si>
  <si>
    <t>UAB ,,VAATC" įstatinio kapitalo didinimas</t>
  </si>
  <si>
    <t>Savivaldybės kontrolės ir audito tarnyba</t>
  </si>
  <si>
    <t>Ekonominės analizės, finansų ir biudžeto skyrius</t>
  </si>
  <si>
    <t>Paskolų grąžinimas ir palūkanų mokėjimas</t>
  </si>
  <si>
    <t>Būsto šildymo, karšto ir geriamojo vandens išlaidų kompensacijų teikimas</t>
  </si>
  <si>
    <t>Socialinės programos ir parama</t>
  </si>
  <si>
    <t>Socialiai išskirtinų gyventojų grupių važiavimo išlaidų kompensavimas</t>
  </si>
  <si>
    <t>Savivaldybės gyventojų dantų protezavimo paslaugų išlaidų kompensavimas</t>
  </si>
  <si>
    <t>Čižiūnų socialinių paslaugų centras</t>
  </si>
  <si>
    <t>Aplinkos apsaugos, kaimo plėtros ir verslo skatinimo programa (3)</t>
  </si>
  <si>
    <t>Stambiagabaritinių atliekų ir šiukšlių tvarkymas:</t>
  </si>
  <si>
    <t xml:space="preserve">Žemdirbių rėmimo programa </t>
  </si>
  <si>
    <t>Rajono seniūnijų gatvių apšvietimas ir priežiūra:</t>
  </si>
  <si>
    <t>Kapinių tvarkymas ir priežiūra:</t>
  </si>
  <si>
    <t>Miestų tvarkymo ir valymo darbai:</t>
  </si>
  <si>
    <t>Techninių projektų, bendrųjų ekspertizių, kiti projektavimo darbai ir GIS</t>
  </si>
  <si>
    <t>Žemės sklypų planams ir kitiems dokumentams rengti, vadovaujantis LRV nutarimais Nr. 1023 ir Nr.260)</t>
  </si>
  <si>
    <t>Kultūros paveldo objektų tvarkyba ir apskaita</t>
  </si>
  <si>
    <t>Trakų kurortinės teritorijos programa</t>
  </si>
  <si>
    <t>Kultūros programos ir renginiai</t>
  </si>
  <si>
    <t>Meno kolektyvų veikla</t>
  </si>
  <si>
    <t>Religinių bendrijų rėmimas</t>
  </si>
  <si>
    <t>Sporto programos</t>
  </si>
  <si>
    <t>Tarptautinio bendradarbiavimo programa</t>
  </si>
  <si>
    <t>Jaunimo turizmo ir laisvalaikio centras</t>
  </si>
  <si>
    <t>Viešoji  biblioteka</t>
  </si>
  <si>
    <t>Kūno kultūros ir sporto centras</t>
  </si>
  <si>
    <t>Trakų  lopšelis-darželis ,,Ežerėlis"</t>
  </si>
  <si>
    <t>Senųjų Trakų A.Stelmachovskio pagrindinė mokykla</t>
  </si>
  <si>
    <t>Lėšos ugdymo finansavimo poreikių skirtumams sumažinti (2,4%)</t>
  </si>
  <si>
    <t>Lėšos mokymosi pasiekimų patikrinimams organizuoti ir vykdyti</t>
  </si>
  <si>
    <t>Vaikų socializacijos programų, prevencinių programų ir kitų švietimo srities renginių rėmimas</t>
  </si>
  <si>
    <t>Transporto lengvatos mokiniams</t>
  </si>
  <si>
    <t>VšĮ mokymo namai ,,Patirčių slėnis"</t>
  </si>
  <si>
    <t>Komunalinių atliekų tvarkymas ir administravimas</t>
  </si>
  <si>
    <t>Valstybės rinkliava</t>
  </si>
  <si>
    <t>Prekių ir paslaugų mokesčiai (9)</t>
  </si>
  <si>
    <t>Turto pajamos (12+13+14)</t>
  </si>
  <si>
    <t xml:space="preserve">    savivaldybei priskirtai valstybinei žemei ir kitam valstybiniam turtui valdyti, naudoti ir disponuoti juo patikėjimo teise</t>
  </si>
  <si>
    <t>Lėšos verslo plėtros sąlygoms gerinti</t>
  </si>
  <si>
    <t>Mokymo lėšų padengimas SB lėšomis</t>
  </si>
  <si>
    <t>Dalyvaujamasis biudžetas</t>
  </si>
  <si>
    <t>Žemės realizavimo pajamos</t>
  </si>
  <si>
    <t>Biudžetinių įstaigų pajamos už prekes ir paslaugas</t>
  </si>
  <si>
    <t xml:space="preserve">     duomenims į Suteiktos valstybės pagalbos ir nereikšmingos pagalbos registrą teikti</t>
  </si>
  <si>
    <t xml:space="preserve">     dalyvavimas rengiant ir vykdant mobilizaciją, demobilizaciją, priimančiosios šalies paramą</t>
  </si>
  <si>
    <t>Seniūnijų savarankiškų veiklų programa</t>
  </si>
  <si>
    <t>Jaunimo politikos įgyvendinimo programa</t>
  </si>
  <si>
    <t xml:space="preserve">Dotacija savivaldybės viešajai bibliotekai dokumentams įsigyti </t>
  </si>
  <si>
    <t xml:space="preserve">     gyvenamosios vietos deklaravimo duomenų ir gyvenamosios vietos nedeklaravusių asmenų apskaitos duomenims tvarkyti</t>
  </si>
  <si>
    <t>Seniūnaičių veiklos išlaidų apmokėjimas</t>
  </si>
  <si>
    <t>Lėšos profesiniam mokymui</t>
  </si>
  <si>
    <t>Aplinkos apsaugos programa</t>
  </si>
  <si>
    <t>VVG ir bendruomenių rėmimas</t>
  </si>
  <si>
    <t>KPPP lėšos savivaldybių institucijų valdomiems vietinės reikšmės keliams</t>
  </si>
  <si>
    <t>4 priedas</t>
  </si>
  <si>
    <t>Įstaigos pavadinimas</t>
  </si>
  <si>
    <t xml:space="preserve">Čižiūnų socialinių paslaugų centras </t>
  </si>
  <si>
    <t>Viešoji biblioteka</t>
  </si>
  <si>
    <t>Trakų lopšelis-darželis ,,Ežerėlis"</t>
  </si>
  <si>
    <t>Senųjų Trakų A. Stelmachovskio pagrindinė mokykla</t>
  </si>
  <si>
    <t>6 priedas</t>
  </si>
  <si>
    <t>iš įstaigų gautų pajamų</t>
  </si>
  <si>
    <t>3 priedas</t>
  </si>
  <si>
    <t>Funkcijos pavadinimas</t>
  </si>
  <si>
    <t>Asignavimų valdytojas</t>
  </si>
  <si>
    <t>Gyventojų registro tvarkymas ir duomenų valstybės registrui teikimas</t>
  </si>
  <si>
    <t>Gyvenamosios vietos deklaravimas:</t>
  </si>
  <si>
    <t>Duomenų į Suteiktos valstybės pagalbos ir nereikšmingos pagalbos registrą teikimas</t>
  </si>
  <si>
    <t>Civilinės būklės aktų registravimas</t>
  </si>
  <si>
    <t>Civilinei saugai</t>
  </si>
  <si>
    <t>Archyvinių dokumentų tvarkymas</t>
  </si>
  <si>
    <t>Valstyb.kalbos vartojimo ir taisyklingumo kontrolė</t>
  </si>
  <si>
    <t>Žemės ūkio funkcijoms vykdyti</t>
  </si>
  <si>
    <t>Melioracijai ir dirvoms kalkinti</t>
  </si>
  <si>
    <t>Dalyvavimas rengiant ir vykdant mobilizaciją, demobilizaciją, priimančiosios šalies paramą</t>
  </si>
  <si>
    <t xml:space="preserve">Jaunimo teisių apsauga </t>
  </si>
  <si>
    <t>Savivaldybių patvirtintoms užimtumo didinimo programoms įgyvendinti:</t>
  </si>
  <si>
    <t>Pirminė teisinė pagalba</t>
  </si>
  <si>
    <t>Priešgaisrinei saugai</t>
  </si>
  <si>
    <t xml:space="preserve">Būsto nuomos mokesčio daliai kompensuoti </t>
  </si>
  <si>
    <t>Savivaldybei priskirtai valstybinei žemei ir kitam valstybiniam turtui valdyti, naudoti ir disponuoti juo patikėjimo teise</t>
  </si>
  <si>
    <t>Savivaldybės erdvinių duomenų rinkinio tvarkymas</t>
  </si>
  <si>
    <t>Socialinių išmokų ir kompensacijų skaičiavimas ir mokėjimas</t>
  </si>
  <si>
    <t xml:space="preserve">Socialinė parama mokiniams </t>
  </si>
  <si>
    <t>Socialinės paslaugos (asmenų su sunkia negalia socialinei globai)</t>
  </si>
  <si>
    <t>Socialinės paslaugos (soc. darbuotojams darbui su socialinės rizikos šeimomis)</t>
  </si>
  <si>
    <t>Neveiksnių asmenų būklės peržiūrėjimui užtikrinti</t>
  </si>
  <si>
    <t xml:space="preserve">    lėšos koordinuotai teikiamų paslaugų vaikams nuo gimimo iki 18 metų (turintiems didelių ir labai didelių specialiųjų ugdymosi poreikių - iki 21 metų) ir vaiko atstovams pagal įstatymą koordinavimui </t>
  </si>
  <si>
    <t>Investiciniams projektams įgyvendinti</t>
  </si>
  <si>
    <t>2 priedas</t>
  </si>
  <si>
    <t>savarankiškosioms funkcijoms atlikti</t>
  </si>
  <si>
    <t>Socialinio būsto fondo plėtra</t>
  </si>
  <si>
    <t>Socialinės pašalpos</t>
  </si>
  <si>
    <t>Statybos ir remonto darbai</t>
  </si>
  <si>
    <t>VšĮ mokykla darželis ,,Pažinimo takas"</t>
  </si>
  <si>
    <t>Finansinių įsipareigojimų prisiėmimo pajamos (skolinimasis savivaldybės pastatų modernizavimui)</t>
  </si>
  <si>
    <t>Įmokos už savivaldybės infrastruktūros plėtrą</t>
  </si>
  <si>
    <t>Pajamos už prekes ir paslaugas (16+17+18+19)</t>
  </si>
  <si>
    <t xml:space="preserve"> Iš viso pajamų (1+10+28)</t>
  </si>
  <si>
    <t>IŠ VISO PAJAMŲ IR DOTACIJŲ (31+32)</t>
  </si>
  <si>
    <t>Rinkliavos (21+22)</t>
  </si>
  <si>
    <t>Vietinė rinkliava (23+24)</t>
  </si>
  <si>
    <t>Materialiojo ir nematerialiojo turto realizavimo pajamos (29+30)</t>
  </si>
  <si>
    <t>GPM, mokamas už pajamas, gautas iš veiklos, kuria verčiamasi turint verslo liudijimą</t>
  </si>
  <si>
    <t>Eil. 
Nr.</t>
  </si>
  <si>
    <t xml:space="preserve"> Iš viso</t>
  </si>
  <si>
    <t>1 priedas</t>
  </si>
  <si>
    <t>Pajamų ir pelno mokesčiai (3)</t>
  </si>
  <si>
    <t>Gyventojų pajamų mokestis:</t>
  </si>
  <si>
    <t>3.1</t>
  </si>
  <si>
    <t>3.2</t>
  </si>
  <si>
    <t xml:space="preserve">    plėtoti sveiką gyvenseną bei stiprinti sveikos gyvensenos įgūdžius ugdymo įstaigose ir bendruomenėse, vykdyti visuomenės sveikatos stebėseną savivaldybėse</t>
  </si>
  <si>
    <t>Plėtoti sveiką gyvenseną bei stiprinti sveikos gyvensenos įgūdžius ugdymo įstaigose ir bendruomenėse, vykdyti visuomenės sveikatos stebėseną savivaldybėse</t>
  </si>
  <si>
    <t xml:space="preserve">Plėtoti visuomenės psichikos sveikatos paslaugų prieinamumą bei ankstyvojo savižudybių atpažinimo ir kompleksinės pagalbos teikimo sistemą </t>
  </si>
  <si>
    <t xml:space="preserve">    plėtoti visuomenės psichikos sveikatos paslaugų prieinamumą bei ankstyvojo savižudybių atpažinimo ir kompleksinės pagalbos teikimo sistemą </t>
  </si>
  <si>
    <t xml:space="preserve">   iš jų Astravo atominės elektrinės branduolinei avarijai pasirengti</t>
  </si>
  <si>
    <t>Renovuotų daugiabučių namų aplinkos sutvarkymo programa</t>
  </si>
  <si>
    <t>UAB Trakų šilumos tinklai  -  renovuotų daugiabučių namų administravimas</t>
  </si>
  <si>
    <t>Komunalinių paslaugų išlaidų padidėjimui įstaigoms</t>
  </si>
  <si>
    <t>Lėšos asmeninei pagalbai teikti ir administruoti</t>
  </si>
  <si>
    <t>7 priedas</t>
  </si>
  <si>
    <t>Pajamos</t>
  </si>
  <si>
    <t>Programos finansavimo šaltiniai</t>
  </si>
  <si>
    <t>Savanoriškos juridinių ir fizinių asmenų įmokos ir kitos teisėtai gautos lėšos</t>
  </si>
  <si>
    <t>Lėšos, gautos kaip želdinių atkuriamosios vertės kompensacija</t>
  </si>
  <si>
    <t>Iš viso:</t>
  </si>
  <si>
    <t>Išlaidos</t>
  </si>
  <si>
    <t>Priemonės pavadinimas</t>
  </si>
  <si>
    <t>Lėšos (tūkst. Eur)</t>
  </si>
  <si>
    <t>Savivaldybės visuomenės sveikatos rėmimo specialiajai programai skirtinos lėšos</t>
  </si>
  <si>
    <t>20 procentų Savivaldybių aplinkos apsaugos rėmimo specialiosios programos lėšų, neįskaitant įplaukų už medžioklės plotų naudotojų mokesčius, mokamus įstatymų nustatytomis proporcijomis ir tvarka už medžiojamųjų gyvūnų išteklių naudojimą</t>
  </si>
  <si>
    <t>Priemonės, kurioms finansuoti skiriamos lėšos, surinktos už medžiojamųjų gyvūnų išteklių naudojimą</t>
  </si>
  <si>
    <t>Žemės sklypų, kuriuose medžioklė nėra uždrausta, savininkų, valdytojų ir naudotojų, įgyvendinamos žalos prevencijos priemonės, kuriomis jie siekia išvengti medžiojamųjų gyvūnų daromos žalos</t>
  </si>
  <si>
    <t>Kitos aplinkosaugos priemonės, kurioms įgyvendinti skiriamos programos lėšos</t>
  </si>
  <si>
    <t>Perteklinės augalijos ir dumblo šalinimo vandens telkiniuose projektų parengimas</t>
  </si>
  <si>
    <t>Trakų rajono savivaldybės aplinkos monitoringo programos įgyvendinimas</t>
  </si>
  <si>
    <t>Varninių paukščių gausos reguliavimas</t>
  </si>
  <si>
    <t>Atliekų tvarkymo infrastruktūros plėtros priemonės</t>
  </si>
  <si>
    <t>Antrinių žaliavų, rūšiavimo konteineriai individualioms valdoms</t>
  </si>
  <si>
    <t>Trakų rajono savivaldybės atliekų prevencijos ir tvarkymo plano parengimas</t>
  </si>
  <si>
    <t>3.3.</t>
  </si>
  <si>
    <t>Atliekų, kurių turėtojo nustatyti neįmanoma arba kuris nebeegzistuoja, tvarkymo priemonės</t>
  </si>
  <si>
    <t>Užterštų teritorijų išvalymui, atliekų išvežimui</t>
  </si>
  <si>
    <t>Bešeimininkių padangų išvežimo utilizavimui paslaugos</t>
  </si>
  <si>
    <t>Asbesto turinčių gaminių bešeimininkių atliekų surinkimui, transportavimui ir saugiam šalinimui</t>
  </si>
  <si>
    <t>Želdynų ir želdinių apsaugos, tvarkymo, būklės stebėsenos, želdynų kūrimo, želdinių veisimo ir inventorizavimo priemonės</t>
  </si>
  <si>
    <t>Želdynų kūrimui, želdinių veisimui ir želdynų tvarkymui</t>
  </si>
  <si>
    <t>Želdynų inventorizavimo paslaugos</t>
  </si>
  <si>
    <t>Mokymai želdynų specialistams</t>
  </si>
  <si>
    <t>Visuomenės švietimo ir mokymo aplinkosaugos klausimais priemonės</t>
  </si>
  <si>
    <t>8.1</t>
  </si>
  <si>
    <t>Iš jų metų pradžios likutis</t>
  </si>
  <si>
    <t>KITOS PAJAMOS (11+15+20+25+26+27)</t>
  </si>
  <si>
    <t>tarybos 2023 m. vasario 2 d.</t>
  </si>
  <si>
    <t>sprendimo Nr. SPE-</t>
  </si>
  <si>
    <t>TRAKŲ RAJONO SAVIVALDYBĖS 2023 METŲ BIUDŽETAS</t>
  </si>
  <si>
    <t xml:space="preserve">Trakų rajono savivaldybės 2023 metų asignavimai </t>
  </si>
  <si>
    <t>Bijūnų universalus daugiafunkcis centras</t>
  </si>
  <si>
    <t>2023 metų speciali tikslinė dotacija valstybinėms (valstybės perduotoms savivaldybėms) funkcijoms atlikti</t>
  </si>
  <si>
    <t>tarybos 2023 m. vasario  2 d.</t>
  </si>
  <si>
    <t xml:space="preserve">Trakų rajono savivaldybės 2023 metų biudžetinių įstaigų asignavimai </t>
  </si>
  <si>
    <t xml:space="preserve">     civilinei saugai (iš jų Astravo atominės elektrinės branduolinei avarijai pasirengti 2,0)</t>
  </si>
  <si>
    <t xml:space="preserve">Lėšos, skirtos užtikrinti 2023 metais ugdymą, maitinimą ir pavėžėjimą socialinę riziką patiriantiems vaikams ikimokykliniame ugdyme </t>
  </si>
  <si>
    <t>Lėšos socialinių paslaugų srities darbuotojų minimaliesiems pareiginės algos pastoviosios dalies koeficientams didinti 2023 metams</t>
  </si>
  <si>
    <t>Lėšos kompleksinėms paslaugoms šeimai organizuoti</t>
  </si>
  <si>
    <t>Ugdymo kokybės, mokymosi aplinkos užtikrinimo ir sporto programa (7)</t>
  </si>
  <si>
    <t>Kultūros ir turizmo, jaunimo ir bendruomenių veiklos aktyvinimo programa (6)</t>
  </si>
  <si>
    <t xml:space="preserve">VšĮ Trakų turizmo informacijos centro 2023 m. veiklos programa  </t>
  </si>
  <si>
    <t>VšĮ Trakų kultūros rūmų 2023 m. veiklos programa</t>
  </si>
  <si>
    <t>VšĮ Lentvario kultūros rūmų 2023 m. veiklos programa</t>
  </si>
  <si>
    <t>Administracijos direktoriaus rezervas (ekstremalioms situacijoms ir (ar) ekstremaliesiems įvykiams likviduoti) iki 2023-03-31 d.</t>
  </si>
  <si>
    <t xml:space="preserve">Keleivinio transporto nuostolingų maršrutų išlaidų kompensavimas </t>
  </si>
  <si>
    <t xml:space="preserve">,,Trakiečio kortelės" išlaidų kompensavimas </t>
  </si>
  <si>
    <t>Vilniaus apskrities priešgaisrinės gelbėjimo valdybos Trakų priešgaisrinei gelbėjimo tarnybai finansinė parama</t>
  </si>
  <si>
    <t>Modulinių darželių veiklos ir kitos veiklos organizavimas</t>
  </si>
  <si>
    <t>Socialinės paslaugos (individualios priežiūros darbuotojai, teikiantys soc. priežiūrą šeimoms, auginančioms vaikus nuo 0 iki 12 mėn. ir vaikus su negalia nuo 0 iki 36 mėn.)</t>
  </si>
  <si>
    <t>Trakų ligoninei vandens tinklų remontas</t>
  </si>
  <si>
    <t>Iš viso (31+41)</t>
  </si>
  <si>
    <t xml:space="preserve">      </t>
  </si>
  <si>
    <t>2023 metų speciali tikslinė dotacija ugdymo reikmėms finansuoti</t>
  </si>
  <si>
    <t xml:space="preserve">        TRAKŲ RAJONO SAVIVALDYBĖS 2023 METŲ MELIORACIJOS DARBŲ,</t>
  </si>
  <si>
    <t xml:space="preserve">             FINANSUOJAMŲ VALSTYBĖS BIUDŽETO LĖŠOMIS, SĄRAŠAS</t>
  </si>
  <si>
    <t>Darbų pavadinimas</t>
  </si>
  <si>
    <t>Mato vnt.</t>
  </si>
  <si>
    <t>Kiekis</t>
  </si>
  <si>
    <t>Darbų vertė Eur.</t>
  </si>
  <si>
    <t>Pastabos</t>
  </si>
  <si>
    <t>I. MELIORACIJOS STATINIŲ PRIEŽIŪRA</t>
  </si>
  <si>
    <t>Potencialiai pavojingų užtvankų priežiūros darbai.</t>
  </si>
  <si>
    <t>vnt.</t>
  </si>
  <si>
    <t>II. MELIORACIJOS STATINIŲ REMONTAS</t>
  </si>
  <si>
    <t>Trakų r. sav. Totoriškių k. užtvankos ant Struzdos upelio remonto darbai (įskaitant projektavimo darbus).</t>
  </si>
  <si>
    <t xml:space="preserve">Melioracijos statiniuose, pavasarinio potvynio metu atsiradusių avarinių gedimų remontas. </t>
  </si>
  <si>
    <t>12 400</t>
  </si>
  <si>
    <t>Trakų r. Žaizdrių kadastrinės vietovės melioracijos griovių  ir juose esančių statinių  remonto  darbai (įskaitant  techninės priežiūros darbus).</t>
  </si>
  <si>
    <t>km</t>
  </si>
  <si>
    <t xml:space="preserve">III. MELIORACIJOS STATINIŲ VALSTYBINĖ APSKAITA </t>
  </si>
  <si>
    <t xml:space="preserve">Melioracijos statinių ir melioruotos žemės kadastro sudarymas ir kompiuterinės apskaitos vykdymas. </t>
  </si>
  <si>
    <t>ha</t>
  </si>
  <si>
    <t>62 000</t>
  </si>
  <si>
    <t xml:space="preserve">                         ________________________________________________</t>
  </si>
  <si>
    <t>TRAKŲ RAJONO APLINKOS APSAUGOS RĖMIMO SPECIALIOSIOS PROGRAMOS 2023 METŲ PRIEMONIŲ SĄMATA</t>
  </si>
  <si>
    <t>Planuojamos lėšos 2023 (tūkst. Eur)</t>
  </si>
  <si>
    <t>Mokesčiai už teršalų išmetimą į aplinką</t>
  </si>
  <si>
    <t>Mokesčiai, sumokėti už medžiojamųjų gyvūnų išteklių naudojimą</t>
  </si>
  <si>
    <t>Mokesčiai už valstybinius gamtos išteklius (naudingąsias iškasenas, vandenį, statybinį gruntą ir angliavandenilius)</t>
  </si>
  <si>
    <t xml:space="preserve">2022 metų lėšų likutis, išskyrus mokestį už medžiojamųjų gyvūnų išteklių naudojimą </t>
  </si>
  <si>
    <t>2022 metų mokesčio už medžiojamųjų gyvūnų išteklių naudojimą likutis</t>
  </si>
  <si>
    <t>2022 metų Savivaldybės visuomenės sveikatos rėmimo specialiajai programai skirtų lėšų likutis</t>
  </si>
  <si>
    <t>Iš 2022 m. likučio</t>
  </si>
  <si>
    <t>Iš 2023 m. pajamų</t>
  </si>
  <si>
    <t>Aplinkos kokybės gerinimo ir aplinkos apsaugos priemonės</t>
  </si>
  <si>
    <t>3.1.1</t>
  </si>
  <si>
    <t>Invazinių rūšių gausos reguliavimo ir naikinimo darbai</t>
  </si>
  <si>
    <t>3.1.2</t>
  </si>
  <si>
    <t xml:space="preserve"> Aplinkos monitoringo, prevencinės, aplinkos atkūrimo priemonės</t>
  </si>
  <si>
    <t>3.2.1</t>
  </si>
  <si>
    <t>3.2.2</t>
  </si>
  <si>
    <t>3.3.1</t>
  </si>
  <si>
    <t xml:space="preserve">Konsultacinės (teisinės) paslaugos, susijusios su atliekų tvarkymo infrastruktūros plėtros priemonių įgyvendinimu. </t>
  </si>
  <si>
    <t>3.3.2</t>
  </si>
  <si>
    <t>3.3.3</t>
  </si>
  <si>
    <t>3.4</t>
  </si>
  <si>
    <t>3.4.1</t>
  </si>
  <si>
    <t>3.4.2</t>
  </si>
  <si>
    <t>3.4.3</t>
  </si>
  <si>
    <t>3.5</t>
  </si>
  <si>
    <t>3.5.1</t>
  </si>
  <si>
    <t>3.5.2</t>
  </si>
  <si>
    <t>3.5.3</t>
  </si>
  <si>
    <t>Želdynų ir želdinių būklės stebėsenos ir ekspertizių atlikimas</t>
  </si>
  <si>
    <t>3.5.4</t>
  </si>
  <si>
    <t>3.6</t>
  </si>
  <si>
    <t>3.6.1</t>
  </si>
  <si>
    <t>Aplinkosauginių akcijų, renginių, talkų, parodų organizavimas</t>
  </si>
  <si>
    <t>3.6.2</t>
  </si>
  <si>
    <t xml:space="preserve">Visuomenės informavimo turinio ir priemonių aplinkosaugos klausimais įsigijimas, kūrimas, platinimas  </t>
  </si>
  <si>
    <t>3.6.3</t>
  </si>
  <si>
    <t>Visuomenės ir jos tikslinių grupių švietimas ir mokymas aplinkosaugos tema bei aplinkosaugos srityje dirbančių specialistų mokymas ir (ar) kvalifikacijos kėlimas</t>
  </si>
  <si>
    <t>Iš viso iš 2022 m. likučio ir 2023 m. pajamų:</t>
  </si>
  <si>
    <t>NVO rėmimo programa</t>
  </si>
  <si>
    <t>Viešųjų, sporto ir poilsio erdvių tvarkymo darbai Lentvario seniūnijoje</t>
  </si>
  <si>
    <t>Trakų gimnazijos remontas</t>
  </si>
  <si>
    <t>Švietimo įstaigų remonto darbai</t>
  </si>
  <si>
    <t>Užutrakio vakarai</t>
  </si>
  <si>
    <t>Gyventojų pajamų mokestis pagal Lietuvos Respublikos 2023 m. valstybės biudžeto ir savivaldybių biudžetų finansinių rodiklių patvirtinimo įstatymą</t>
  </si>
  <si>
    <t>IŠ VISO (54+55+56)</t>
  </si>
  <si>
    <t>2022 metų nepanaudotos biudžeto pajamos su skolintomis lėšomis</t>
  </si>
  <si>
    <t>35.1</t>
  </si>
  <si>
    <t>35.2</t>
  </si>
  <si>
    <t>35.3</t>
  </si>
  <si>
    <t>35.4</t>
  </si>
  <si>
    <t>35.5</t>
  </si>
  <si>
    <t>35.6</t>
  </si>
  <si>
    <t>35.7</t>
  </si>
  <si>
    <t>35.8</t>
  </si>
  <si>
    <t>35.9</t>
  </si>
  <si>
    <t>35.10</t>
  </si>
  <si>
    <t>35.11</t>
  </si>
  <si>
    <t>Trakų miesto šventė</t>
  </si>
  <si>
    <t>35.12</t>
  </si>
  <si>
    <t>35.13</t>
  </si>
  <si>
    <t>35.14</t>
  </si>
  <si>
    <t>35.15</t>
  </si>
  <si>
    <t>35.16</t>
  </si>
  <si>
    <t>35.17</t>
  </si>
  <si>
    <t>35.18</t>
  </si>
  <si>
    <t>35.19</t>
  </si>
  <si>
    <t>35.20</t>
  </si>
  <si>
    <t>35.21</t>
  </si>
  <si>
    <t>35.22</t>
  </si>
  <si>
    <t>35.23</t>
  </si>
  <si>
    <t>35.24</t>
  </si>
  <si>
    <t>35.25</t>
  </si>
  <si>
    <t>35.26</t>
  </si>
  <si>
    <t>DOTACIJOS (33+34)</t>
  </si>
  <si>
    <t>Specialios tikslinės dotacijos (35+36+37+38+39+40+41+42+43+44+45)</t>
  </si>
  <si>
    <t>10 priedas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</si>
</sst>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00"/>
    <numFmt numFmtId="166" formatCode="#,##0\ &quot;Lt&quot;;[Red]\-#,##0\ &quot;Lt&quot;"/>
  </numFmts>
  <fonts count="55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1"/>
      <name val="Times New Roman"/>
      <family val="1"/>
      <charset val="186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Arial"/>
      <family val="2"/>
      <charset val="186"/>
    </font>
    <font>
      <sz val="9"/>
      <name val="Calibri"/>
      <family val="2"/>
      <charset val="186"/>
    </font>
    <font>
      <sz val="11"/>
      <name val="Times New Roman"/>
      <family val="2"/>
      <charset val="186"/>
    </font>
    <font>
      <sz val="10"/>
      <color indexed="8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color indexed="8"/>
      <name val="Times New Roman"/>
      <family val="1"/>
      <charset val="186"/>
    </font>
    <font>
      <b/>
      <sz val="9"/>
      <color indexed="8"/>
      <name val="Times New Roman"/>
      <family val="1"/>
      <charset val="186"/>
    </font>
    <font>
      <b/>
      <sz val="11"/>
      <color indexed="8"/>
      <name val="Times New Roman"/>
      <family val="1"/>
      <charset val="186"/>
    </font>
    <font>
      <b/>
      <sz val="10"/>
      <color indexed="8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b/>
      <sz val="8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9"/>
      <color indexed="8"/>
      <name val="Times New Roman"/>
      <family val="2"/>
      <charset val="186"/>
    </font>
    <font>
      <sz val="10"/>
      <name val="Times New Roman"/>
      <family val="2"/>
      <charset val="186"/>
    </font>
    <font>
      <sz val="7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i/>
      <sz val="11"/>
      <name val="Times New Roman"/>
      <family val="1"/>
      <charset val="186"/>
    </font>
    <font>
      <sz val="10"/>
      <color indexed="8"/>
      <name val="Times New Roman"/>
      <family val="2"/>
      <charset val="186"/>
    </font>
    <font>
      <i/>
      <sz val="9"/>
      <name val="Times New Roman"/>
      <family val="1"/>
      <charset val="186"/>
    </font>
    <font>
      <sz val="11"/>
      <color theme="1"/>
      <name val="Calibri"/>
      <family val="2"/>
      <charset val="186"/>
      <scheme val="minor"/>
    </font>
    <font>
      <sz val="12"/>
      <name val="Arial"/>
      <family val="2"/>
      <charset val="186"/>
    </font>
    <font>
      <sz val="11"/>
      <color indexed="8"/>
      <name val="Times New Roman"/>
      <family val="2"/>
      <charset val="186"/>
    </font>
    <font>
      <sz val="11"/>
      <color rgb="FFFF0000"/>
      <name val="Times New Roman"/>
      <family val="2"/>
      <charset val="186"/>
    </font>
    <font>
      <b/>
      <sz val="11"/>
      <color indexed="8"/>
      <name val="Times New Roman"/>
      <family val="2"/>
      <charset val="186"/>
    </font>
    <font>
      <sz val="10"/>
      <name val="Calibri"/>
      <family val="2"/>
      <charset val="186"/>
      <scheme val="minor"/>
    </font>
    <font>
      <i/>
      <sz val="10"/>
      <color indexed="8"/>
      <name val="Times New Roman"/>
      <family val="1"/>
      <charset val="186"/>
    </font>
    <font>
      <sz val="12"/>
      <name val="Times New Roman"/>
      <family val="2"/>
      <charset val="186"/>
    </font>
    <font>
      <sz val="14"/>
      <name val="Times New Roman"/>
      <family val="1"/>
    </font>
    <font>
      <sz val="12"/>
      <name val="Times New Roman"/>
      <family val="1"/>
    </font>
    <font>
      <sz val="10"/>
      <color rgb="FF000000"/>
      <name val="Times New Roman"/>
      <family val="1"/>
      <charset val="186"/>
    </font>
    <font>
      <b/>
      <strike/>
      <sz val="11"/>
      <name val="Calibri"/>
      <family val="2"/>
      <charset val="186"/>
    </font>
    <font>
      <sz val="10"/>
      <color rgb="FFFF0000"/>
      <name val="Times New Roman"/>
      <family val="1"/>
      <charset val="186"/>
    </font>
    <font>
      <sz val="11"/>
      <name val="Calibri"/>
      <family val="2"/>
      <scheme val="minor"/>
    </font>
    <font>
      <i/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b/>
      <sz val="12"/>
      <name val="Times New Roman"/>
      <family val="1"/>
    </font>
    <font>
      <sz val="11"/>
      <color theme="0" tint="-0.14999847407452621"/>
      <name val="Times New Roman"/>
      <family val="1"/>
      <charset val="186"/>
    </font>
    <font>
      <sz val="11"/>
      <color theme="0" tint="-0.14999847407452621"/>
      <name val="Calibri"/>
      <family val="2"/>
      <charset val="186"/>
      <scheme val="minor"/>
    </font>
    <font>
      <sz val="11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3" fillId="0" borderId="0"/>
    <xf numFmtId="43" fontId="33" fillId="0" borderId="0" applyFont="0" applyFill="0" applyBorder="0" applyAlignment="0" applyProtection="0"/>
    <xf numFmtId="0" fontId="46" fillId="0" borderId="0">
      <alignment vertical="top" wrapText="1"/>
    </xf>
  </cellStyleXfs>
  <cellXfs count="321">
    <xf numFmtId="0" fontId="0" fillId="0" borderId="0" xfId="0"/>
    <xf numFmtId="0" fontId="1" fillId="0" borderId="0" xfId="0" applyFont="1"/>
    <xf numFmtId="0" fontId="2" fillId="0" borderId="0" xfId="0" applyFont="1"/>
    <xf numFmtId="0" fontId="9" fillId="0" borderId="8" xfId="0" applyFont="1" applyBorder="1" applyAlignment="1">
      <alignment horizontal="left" wrapText="1"/>
    </xf>
    <xf numFmtId="0" fontId="9" fillId="0" borderId="8" xfId="0" applyFont="1" applyBorder="1" applyAlignment="1">
      <alignment wrapText="1"/>
    </xf>
    <xf numFmtId="165" fontId="9" fillId="0" borderId="8" xfId="0" applyNumberFormat="1" applyFont="1" applyBorder="1"/>
    <xf numFmtId="0" fontId="5" fillId="0" borderId="0" xfId="0" applyFont="1"/>
    <xf numFmtId="0" fontId="17" fillId="0" borderId="0" xfId="0" applyFont="1"/>
    <xf numFmtId="0" fontId="9" fillId="0" borderId="8" xfId="0" applyFont="1" applyBorder="1" applyAlignment="1">
      <alignment vertical="center" wrapText="1"/>
    </xf>
    <xf numFmtId="0" fontId="0" fillId="0" borderId="15" xfId="0" applyBorder="1"/>
    <xf numFmtId="0" fontId="21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9" fillId="0" borderId="8" xfId="0" applyFont="1" applyBorder="1" applyAlignment="1">
      <alignment horizontal="left" vertical="center" wrapText="1"/>
    </xf>
    <xf numFmtId="0" fontId="34" fillId="0" borderId="0" xfId="0" applyFont="1"/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6" fillId="0" borderId="8" xfId="0" applyFont="1" applyBorder="1" applyAlignment="1">
      <alignment horizontal="center" vertical="center" shrinkToFit="1"/>
    </xf>
    <xf numFmtId="0" fontId="30" fillId="0" borderId="0" xfId="0" applyFont="1" applyAlignment="1">
      <alignment vertical="center"/>
    </xf>
    <xf numFmtId="1" fontId="0" fillId="0" borderId="15" xfId="0" applyNumberFormat="1" applyBorder="1"/>
    <xf numFmtId="0" fontId="0" fillId="0" borderId="13" xfId="0" applyBorder="1"/>
    <xf numFmtId="165" fontId="9" fillId="0" borderId="8" xfId="0" applyNumberFormat="1" applyFont="1" applyBorder="1" applyAlignment="1">
      <alignment vertical="center" wrapText="1"/>
    </xf>
    <xf numFmtId="165" fontId="9" fillId="0" borderId="8" xfId="0" applyNumberFormat="1" applyFont="1" applyBorder="1" applyAlignment="1">
      <alignment vertical="center"/>
    </xf>
    <xf numFmtId="0" fontId="4" fillId="0" borderId="0" xfId="0" applyFont="1"/>
    <xf numFmtId="0" fontId="9" fillId="0" borderId="8" xfId="0" applyFont="1" applyBorder="1"/>
    <xf numFmtId="0" fontId="0" fillId="0" borderId="0" xfId="0" applyAlignment="1">
      <alignment vertical="center"/>
    </xf>
    <xf numFmtId="0" fontId="7" fillId="0" borderId="8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shrinkToFit="1"/>
    </xf>
    <xf numFmtId="165" fontId="9" fillId="0" borderId="8" xfId="0" applyNumberFormat="1" applyFont="1" applyBorder="1" applyAlignment="1">
      <alignment horizontal="right" vertical="center"/>
    </xf>
    <xf numFmtId="0" fontId="13" fillId="0" borderId="8" xfId="0" applyFont="1" applyBorder="1" applyAlignment="1">
      <alignment horizontal="left" vertical="center" shrinkToFit="1"/>
    </xf>
    <xf numFmtId="0" fontId="1" fillId="0" borderId="0" xfId="0" applyFont="1" applyAlignment="1">
      <alignment vertical="center"/>
    </xf>
    <xf numFmtId="0" fontId="9" fillId="0" borderId="8" xfId="0" applyFont="1" applyBorder="1" applyAlignment="1">
      <alignment horizontal="center" vertical="center" wrapText="1"/>
    </xf>
    <xf numFmtId="0" fontId="39" fillId="0" borderId="0" xfId="0" applyFont="1"/>
    <xf numFmtId="0" fontId="16" fillId="0" borderId="0" xfId="0" applyFont="1" applyAlignment="1">
      <alignment horizontal="right"/>
    </xf>
    <xf numFmtId="0" fontId="7" fillId="0" borderId="8" xfId="0" applyFont="1" applyBorder="1" applyAlignment="1">
      <alignment horizontal="center" vertical="center" wrapText="1"/>
    </xf>
    <xf numFmtId="165" fontId="13" fillId="0" borderId="8" xfId="0" applyNumberFormat="1" applyFont="1" applyBorder="1" applyAlignment="1">
      <alignment vertical="center"/>
    </xf>
    <xf numFmtId="165" fontId="7" fillId="0" borderId="8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2" fontId="35" fillId="0" borderId="0" xfId="0" applyNumberFormat="1" applyFont="1" applyAlignment="1">
      <alignment vertical="center"/>
    </xf>
    <xf numFmtId="0" fontId="35" fillId="0" borderId="0" xfId="0" applyFont="1" applyAlignment="1">
      <alignment vertical="center"/>
    </xf>
    <xf numFmtId="2" fontId="19" fillId="0" borderId="0" xfId="0" applyNumberFormat="1" applyFont="1" applyAlignment="1">
      <alignment vertical="center"/>
    </xf>
    <xf numFmtId="0" fontId="9" fillId="0" borderId="8" xfId="0" applyFont="1" applyBorder="1" applyAlignment="1">
      <alignment horizontal="center" vertical="center"/>
    </xf>
    <xf numFmtId="0" fontId="36" fillId="0" borderId="0" xfId="0" applyFont="1" applyAlignment="1">
      <alignment vertical="center"/>
    </xf>
    <xf numFmtId="164" fontId="35" fillId="0" borderId="0" xfId="0" applyNumberFormat="1" applyFont="1" applyAlignment="1">
      <alignment vertical="center"/>
    </xf>
    <xf numFmtId="166" fontId="36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16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16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165" fontId="20" fillId="0" borderId="8" xfId="0" applyNumberFormat="1" applyFont="1" applyBorder="1" applyAlignment="1">
      <alignment vertical="center"/>
    </xf>
    <xf numFmtId="165" fontId="31" fillId="0" borderId="8" xfId="0" applyNumberFormat="1" applyFont="1" applyBorder="1" applyAlignment="1">
      <alignment vertical="center"/>
    </xf>
    <xf numFmtId="165" fontId="26" fillId="0" borderId="8" xfId="0" applyNumberFormat="1" applyFont="1" applyBorder="1" applyAlignment="1">
      <alignment vertical="center"/>
    </xf>
    <xf numFmtId="164" fontId="37" fillId="0" borderId="0" xfId="0" applyNumberFormat="1" applyFont="1" applyAlignment="1">
      <alignment vertical="center"/>
    </xf>
    <xf numFmtId="0" fontId="6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/>
    </xf>
    <xf numFmtId="165" fontId="19" fillId="2" borderId="8" xfId="0" applyNumberFormat="1" applyFont="1" applyFill="1" applyBorder="1" applyAlignment="1">
      <alignment vertical="center"/>
    </xf>
    <xf numFmtId="0" fontId="6" fillId="0" borderId="8" xfId="0" applyFont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5" fontId="16" fillId="0" borderId="0" xfId="0" applyNumberFormat="1" applyFont="1" applyAlignment="1">
      <alignment horizontal="center"/>
    </xf>
    <xf numFmtId="0" fontId="9" fillId="0" borderId="7" xfId="0" applyFont="1" applyBorder="1" applyAlignment="1">
      <alignment wrapText="1"/>
    </xf>
    <xf numFmtId="165" fontId="9" fillId="0" borderId="0" xfId="0" applyNumberFormat="1" applyFont="1" applyAlignment="1">
      <alignment vertical="center"/>
    </xf>
    <xf numFmtId="165" fontId="0" fillId="0" borderId="0" xfId="0" applyNumberFormat="1" applyAlignment="1">
      <alignment vertical="center"/>
    </xf>
    <xf numFmtId="165" fontId="31" fillId="0" borderId="0" xfId="0" applyNumberFormat="1" applyFont="1" applyAlignment="1">
      <alignment vertical="center"/>
    </xf>
    <xf numFmtId="165" fontId="13" fillId="0" borderId="0" xfId="0" applyNumberFormat="1" applyFont="1" applyAlignment="1">
      <alignment vertical="center"/>
    </xf>
    <xf numFmtId="0" fontId="16" fillId="0" borderId="2" xfId="0" applyFont="1" applyBorder="1" applyAlignment="1">
      <alignment horizontal="left" wrapText="1"/>
    </xf>
    <xf numFmtId="165" fontId="16" fillId="0" borderId="8" xfId="0" applyNumberFormat="1" applyFont="1" applyBorder="1" applyAlignment="1">
      <alignment vertical="center"/>
    </xf>
    <xf numFmtId="165" fontId="7" fillId="0" borderId="8" xfId="0" applyNumberFormat="1" applyFont="1" applyBorder="1"/>
    <xf numFmtId="0" fontId="40" fillId="0" borderId="0" xfId="0" applyFont="1"/>
    <xf numFmtId="0" fontId="12" fillId="0" borderId="0" xfId="0" applyFont="1"/>
    <xf numFmtId="0" fontId="40" fillId="0" borderId="0" xfId="0" applyFont="1" applyAlignment="1">
      <alignment horizont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/>
    <xf numFmtId="0" fontId="8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8" fillId="0" borderId="0" xfId="0" applyFont="1"/>
    <xf numFmtId="49" fontId="8" fillId="0" borderId="8" xfId="0" applyNumberFormat="1" applyFont="1" applyBorder="1" applyAlignment="1">
      <alignment horizontal="left" vertical="center" wrapText="1"/>
    </xf>
    <xf numFmtId="0" fontId="8" fillId="0" borderId="15" xfId="0" applyFont="1" applyBorder="1"/>
    <xf numFmtId="0" fontId="6" fillId="3" borderId="8" xfId="0" applyFont="1" applyFill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horizontal="right"/>
    </xf>
    <xf numFmtId="0" fontId="10" fillId="0" borderId="13" xfId="0" applyFont="1" applyBorder="1" applyAlignment="1">
      <alignment horizontal="center"/>
    </xf>
    <xf numFmtId="0" fontId="1" fillId="0" borderId="13" xfId="0" applyFont="1" applyBorder="1"/>
    <xf numFmtId="165" fontId="4" fillId="0" borderId="0" xfId="0" applyNumberFormat="1" applyFont="1"/>
    <xf numFmtId="165" fontId="1" fillId="0" borderId="0" xfId="0" applyNumberFormat="1" applyFont="1"/>
    <xf numFmtId="165" fontId="9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165" fontId="14" fillId="0" borderId="0" xfId="0" applyNumberFormat="1" applyFont="1"/>
    <xf numFmtId="0" fontId="7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vertical="center" wrapText="1"/>
    </xf>
    <xf numFmtId="165" fontId="7" fillId="0" borderId="8" xfId="0" applyNumberFormat="1" applyFont="1" applyBorder="1" applyAlignment="1">
      <alignment vertical="center" wrapText="1"/>
    </xf>
    <xf numFmtId="165" fontId="29" fillId="0" borderId="0" xfId="0" applyNumberFormat="1" applyFont="1"/>
    <xf numFmtId="165" fontId="44" fillId="0" borderId="0" xfId="0" applyNumberFormat="1" applyFont="1"/>
    <xf numFmtId="165" fontId="29" fillId="0" borderId="0" xfId="0" applyNumberFormat="1" applyFont="1" applyAlignment="1">
      <alignment horizontal="center"/>
    </xf>
    <xf numFmtId="2" fontId="1" fillId="0" borderId="0" xfId="0" applyNumberFormat="1" applyFont="1"/>
    <xf numFmtId="0" fontId="15" fillId="0" borderId="1" xfId="0" applyFont="1" applyBorder="1"/>
    <xf numFmtId="165" fontId="7" fillId="0" borderId="1" xfId="0" applyNumberFormat="1" applyFont="1" applyBorder="1"/>
    <xf numFmtId="165" fontId="1" fillId="0" borderId="1" xfId="0" applyNumberFormat="1" applyFont="1" applyBorder="1"/>
    <xf numFmtId="0" fontId="27" fillId="0" borderId="8" xfId="0" applyFont="1" applyBorder="1" applyAlignment="1">
      <alignment horizontal="center"/>
    </xf>
    <xf numFmtId="165" fontId="7" fillId="2" borderId="8" xfId="0" applyNumberFormat="1" applyFont="1" applyFill="1" applyBorder="1" applyAlignment="1">
      <alignment horizontal="right"/>
    </xf>
    <xf numFmtId="0" fontId="7" fillId="3" borderId="8" xfId="0" applyFont="1" applyFill="1" applyBorder="1" applyAlignment="1">
      <alignment vertical="center" wrapText="1"/>
    </xf>
    <xf numFmtId="0" fontId="9" fillId="3" borderId="8" xfId="0" applyFont="1" applyFill="1" applyBorder="1" applyAlignment="1">
      <alignment vertical="center" wrapText="1"/>
    </xf>
    <xf numFmtId="165" fontId="14" fillId="3" borderId="8" xfId="0" applyNumberFormat="1" applyFont="1" applyFill="1" applyBorder="1" applyAlignment="1">
      <alignment vertical="center"/>
    </xf>
    <xf numFmtId="0" fontId="45" fillId="0" borderId="8" xfId="0" applyFont="1" applyBorder="1" applyAlignment="1">
      <alignment vertical="center" wrapText="1"/>
    </xf>
    <xf numFmtId="4" fontId="9" fillId="3" borderId="8" xfId="0" applyNumberFormat="1" applyFont="1" applyFill="1" applyBorder="1" applyAlignment="1">
      <alignment horizontal="left" vertical="center" wrapText="1"/>
    </xf>
    <xf numFmtId="165" fontId="26" fillId="0" borderId="0" xfId="0" applyNumberFormat="1" applyFont="1" applyAlignment="1">
      <alignment vertical="center"/>
    </xf>
    <xf numFmtId="0" fontId="47" fillId="4" borderId="0" xfId="0" applyFont="1" applyFill="1" applyAlignment="1">
      <alignment horizontal="center"/>
    </xf>
    <xf numFmtId="10" fontId="21" fillId="0" borderId="8" xfId="0" applyNumberFormat="1" applyFont="1" applyBorder="1" applyAlignment="1">
      <alignment vertical="center" wrapText="1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49" fontId="1" fillId="0" borderId="0" xfId="0" applyNumberFormat="1" applyFont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0" fontId="50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50" fillId="2" borderId="8" xfId="0" applyNumberFormat="1" applyFont="1" applyFill="1" applyBorder="1" applyAlignment="1">
      <alignment horizontal="center" vertical="center" wrapText="1"/>
    </xf>
    <xf numFmtId="165" fontId="42" fillId="0" borderId="8" xfId="0" applyNumberFormat="1" applyFont="1" applyBorder="1" applyAlignment="1">
      <alignment horizontal="center" vertical="center"/>
    </xf>
    <xf numFmtId="49" fontId="42" fillId="0" borderId="8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50" fillId="0" borderId="8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 wrapText="1"/>
    </xf>
    <xf numFmtId="165" fontId="42" fillId="0" borderId="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4" fontId="42" fillId="0" borderId="8" xfId="0" applyNumberFormat="1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2" fillId="0" borderId="8" xfId="0" applyNumberFormat="1" applyFont="1" applyBorder="1" applyAlignment="1">
      <alignment horizontal="left" vertical="center"/>
    </xf>
    <xf numFmtId="165" fontId="2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165" fontId="50" fillId="0" borderId="8" xfId="0" applyNumberFormat="1" applyFont="1" applyBorder="1" applyAlignment="1">
      <alignment horizontal="center" vertical="center"/>
    </xf>
    <xf numFmtId="0" fontId="51" fillId="0" borderId="0" xfId="0" applyFont="1" applyAlignment="1">
      <alignment horizontal="center" vertical="center" wrapText="1"/>
    </xf>
    <xf numFmtId="165" fontId="52" fillId="0" borderId="0" xfId="0" applyNumberFormat="1" applyFont="1" applyAlignment="1">
      <alignment horizontal="center" vertical="center"/>
    </xf>
    <xf numFmtId="49" fontId="8" fillId="0" borderId="15" xfId="0" applyNumberFormat="1" applyFont="1" applyBorder="1" applyAlignment="1">
      <alignment horizontal="left" vertical="center"/>
    </xf>
    <xf numFmtId="0" fontId="1" fillId="0" borderId="0" xfId="0" applyFont="1" applyAlignment="1">
      <alignment horizontal="center" vertical="center" shrinkToFit="1"/>
    </xf>
    <xf numFmtId="165" fontId="40" fillId="0" borderId="0" xfId="0" applyNumberFormat="1" applyFont="1"/>
    <xf numFmtId="4" fontId="9" fillId="0" borderId="8" xfId="0" applyNumberFormat="1" applyFont="1" applyBorder="1" applyAlignment="1">
      <alignment horizontal="left" vertical="center" wrapText="1"/>
    </xf>
    <xf numFmtId="164" fontId="7" fillId="0" borderId="8" xfId="0" applyNumberFormat="1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 shrinkToFit="1"/>
    </xf>
    <xf numFmtId="0" fontId="43" fillId="0" borderId="8" xfId="0" applyFont="1" applyBorder="1" applyAlignment="1">
      <alignment vertical="center" wrapText="1"/>
    </xf>
    <xf numFmtId="0" fontId="27" fillId="0" borderId="8" xfId="0" applyFont="1" applyBorder="1" applyAlignment="1">
      <alignment horizontal="center" vertical="center"/>
    </xf>
    <xf numFmtId="165" fontId="9" fillId="0" borderId="8" xfId="0" applyNumberFormat="1" applyFont="1" applyBorder="1" applyAlignment="1">
      <alignment horizontal="right" vertical="center" wrapText="1"/>
    </xf>
    <xf numFmtId="0" fontId="1" fillId="3" borderId="0" xfId="0" applyFont="1" applyFill="1"/>
    <xf numFmtId="165" fontId="2" fillId="3" borderId="0" xfId="0" applyNumberFormat="1" applyFont="1" applyFill="1"/>
    <xf numFmtId="0" fontId="3" fillId="3" borderId="0" xfId="0" applyFont="1" applyFill="1"/>
    <xf numFmtId="0" fontId="4" fillId="3" borderId="0" xfId="0" applyFont="1" applyFill="1"/>
    <xf numFmtId="0" fontId="5" fillId="3" borderId="0" xfId="0" applyFont="1" applyFill="1" applyAlignment="1">
      <alignment horizontal="center"/>
    </xf>
    <xf numFmtId="165" fontId="4" fillId="3" borderId="0" xfId="0" applyNumberFormat="1" applyFont="1" applyFill="1"/>
    <xf numFmtId="165" fontId="16" fillId="3" borderId="0" xfId="0" applyNumberFormat="1" applyFont="1" applyFill="1" applyAlignment="1">
      <alignment horizontal="right"/>
    </xf>
    <xf numFmtId="0" fontId="23" fillId="3" borderId="19" xfId="0" applyFont="1" applyFill="1" applyBorder="1" applyAlignment="1">
      <alignment horizontal="center" vertical="center" wrapText="1"/>
    </xf>
    <xf numFmtId="165" fontId="5" fillId="3" borderId="21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 wrapText="1"/>
    </xf>
    <xf numFmtId="0" fontId="6" fillId="3" borderId="2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vertical="center" wrapText="1"/>
    </xf>
    <xf numFmtId="165" fontId="9" fillId="3" borderId="3" xfId="0" applyNumberFormat="1" applyFont="1" applyFill="1" applyBorder="1" applyAlignment="1">
      <alignment vertical="center"/>
    </xf>
    <xf numFmtId="0" fontId="3" fillId="3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9" fillId="3" borderId="11" xfId="0" applyFont="1" applyFill="1" applyBorder="1" applyAlignment="1">
      <alignment vertical="center" wrapText="1"/>
    </xf>
    <xf numFmtId="165" fontId="1" fillId="3" borderId="0" xfId="0" applyNumberFormat="1" applyFont="1" applyFill="1"/>
    <xf numFmtId="0" fontId="29" fillId="3" borderId="0" xfId="0" applyFont="1" applyFill="1"/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165" fontId="31" fillId="3" borderId="8" xfId="0" applyNumberFormat="1" applyFont="1" applyFill="1" applyBorder="1" applyAlignment="1">
      <alignment vertical="center"/>
    </xf>
    <xf numFmtId="0" fontId="9" fillId="3" borderId="8" xfId="1" applyFont="1" applyFill="1" applyBorder="1" applyAlignment="1">
      <alignment vertical="center" wrapText="1"/>
    </xf>
    <xf numFmtId="165" fontId="7" fillId="3" borderId="8" xfId="0" applyNumberFormat="1" applyFont="1" applyFill="1" applyBorder="1" applyAlignment="1">
      <alignment vertical="center"/>
    </xf>
    <xf numFmtId="0" fontId="9" fillId="3" borderId="14" xfId="0" applyFont="1" applyFill="1" applyBorder="1" applyAlignment="1">
      <alignment vertical="center" wrapText="1"/>
    </xf>
    <xf numFmtId="165" fontId="7" fillId="3" borderId="14" xfId="0" applyNumberFormat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/>
    </xf>
    <xf numFmtId="165" fontId="9" fillId="3" borderId="0" xfId="0" applyNumberFormat="1" applyFont="1" applyFill="1"/>
    <xf numFmtId="0" fontId="9" fillId="3" borderId="0" xfId="0" applyFont="1" applyFill="1" applyAlignment="1">
      <alignment horizontal="right"/>
    </xf>
    <xf numFmtId="0" fontId="8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165" fontId="6" fillId="3" borderId="0" xfId="0" applyNumberFormat="1" applyFont="1" applyFill="1"/>
    <xf numFmtId="165" fontId="9" fillId="3" borderId="0" xfId="0" applyNumberFormat="1" applyFont="1" applyFill="1" applyAlignment="1">
      <alignment horizontal="center"/>
    </xf>
    <xf numFmtId="0" fontId="16" fillId="3" borderId="0" xfId="0" applyFont="1" applyFill="1"/>
    <xf numFmtId="0" fontId="38" fillId="3" borderId="0" xfId="0" applyFont="1" applyFill="1"/>
    <xf numFmtId="0" fontId="16" fillId="3" borderId="0" xfId="0" applyFont="1" applyFill="1" applyAlignment="1">
      <alignment horizontal="center"/>
    </xf>
    <xf numFmtId="165" fontId="16" fillId="3" borderId="0" xfId="0" applyNumberFormat="1" applyFont="1" applyFill="1" applyAlignment="1">
      <alignment horizontal="center"/>
    </xf>
    <xf numFmtId="0" fontId="15" fillId="3" borderId="0" xfId="0" applyFont="1" applyFill="1" applyAlignment="1">
      <alignment horizontal="center" vertical="center" wrapText="1"/>
    </xf>
    <xf numFmtId="165" fontId="26" fillId="3" borderId="8" xfId="0" applyNumberFormat="1" applyFont="1" applyFill="1" applyBorder="1" applyAlignment="1">
      <alignment vertical="center"/>
    </xf>
    <xf numFmtId="0" fontId="9" fillId="3" borderId="8" xfId="0" applyFont="1" applyFill="1" applyBorder="1" applyAlignment="1">
      <alignment horizontal="left" vertical="center" wrapText="1"/>
    </xf>
    <xf numFmtId="165" fontId="1" fillId="3" borderId="0" xfId="0" applyNumberFormat="1" applyFont="1" applyFill="1" applyAlignment="1">
      <alignment vertical="center"/>
    </xf>
    <xf numFmtId="0" fontId="27" fillId="2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165" fontId="7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/>
    </xf>
    <xf numFmtId="0" fontId="9" fillId="0" borderId="8" xfId="0" applyFont="1" applyBorder="1" applyAlignment="1">
      <alignment horizontal="left" vertical="center"/>
    </xf>
    <xf numFmtId="0" fontId="7" fillId="0" borderId="8" xfId="0" applyFont="1" applyBorder="1" applyAlignment="1">
      <alignment vertical="center"/>
    </xf>
    <xf numFmtId="0" fontId="26" fillId="0" borderId="8" xfId="0" applyFont="1" applyBorder="1" applyAlignment="1">
      <alignment vertical="center" wrapText="1"/>
    </xf>
    <xf numFmtId="165" fontId="7" fillId="0" borderId="8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9" fillId="3" borderId="8" xfId="0" applyFont="1" applyFill="1" applyBorder="1" applyAlignment="1">
      <alignment vertical="center"/>
    </xf>
    <xf numFmtId="164" fontId="2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5" fillId="3" borderId="2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65" fontId="7" fillId="3" borderId="5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horizontal="left" vertical="center"/>
    </xf>
    <xf numFmtId="165" fontId="7" fillId="3" borderId="3" xfId="0" applyNumberFormat="1" applyFont="1" applyFill="1" applyBorder="1" applyAlignment="1">
      <alignment horizontal="right" vertical="center"/>
    </xf>
    <xf numFmtId="165" fontId="7" fillId="3" borderId="3" xfId="0" applyNumberFormat="1" applyFont="1" applyFill="1" applyBorder="1" applyAlignment="1">
      <alignment vertical="center"/>
    </xf>
    <xf numFmtId="0" fontId="9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 wrapText="1"/>
    </xf>
    <xf numFmtId="0" fontId="11" fillId="3" borderId="0" xfId="0" applyFont="1" applyFill="1" applyAlignment="1">
      <alignment vertical="center"/>
    </xf>
    <xf numFmtId="0" fontId="7" fillId="3" borderId="2" xfId="0" applyFont="1" applyFill="1" applyBorder="1" applyAlignment="1">
      <alignment vertical="center"/>
    </xf>
    <xf numFmtId="0" fontId="29" fillId="3" borderId="0" xfId="0" applyFont="1" applyFill="1" applyAlignment="1">
      <alignment vertical="center"/>
    </xf>
    <xf numFmtId="49" fontId="6" fillId="3" borderId="22" xfId="0" applyNumberFormat="1" applyFont="1" applyFill="1" applyBorder="1" applyAlignment="1">
      <alignment horizontal="center" vertical="center"/>
    </xf>
    <xf numFmtId="165" fontId="9" fillId="3" borderId="6" xfId="0" applyNumberFormat="1" applyFont="1" applyFill="1" applyBorder="1" applyAlignment="1">
      <alignment horizontal="right" vertical="center"/>
    </xf>
    <xf numFmtId="165" fontId="9" fillId="3" borderId="0" xfId="0" applyNumberFormat="1" applyFont="1" applyFill="1" applyAlignment="1">
      <alignment horizontal="right" vertical="center"/>
    </xf>
    <xf numFmtId="0" fontId="9" fillId="3" borderId="7" xfId="0" applyFont="1" applyFill="1" applyBorder="1" applyAlignment="1">
      <alignment vertical="center" wrapText="1"/>
    </xf>
    <xf numFmtId="165" fontId="12" fillId="3" borderId="8" xfId="0" applyNumberFormat="1" applyFont="1" applyFill="1" applyBorder="1" applyAlignment="1">
      <alignment vertical="center"/>
    </xf>
    <xf numFmtId="165" fontId="12" fillId="3" borderId="0" xfId="0" applyNumberFormat="1" applyFont="1" applyFill="1" applyAlignment="1">
      <alignment vertical="center"/>
    </xf>
    <xf numFmtId="165" fontId="12" fillId="3" borderId="9" xfId="0" applyNumberFormat="1" applyFont="1" applyFill="1" applyBorder="1" applyAlignment="1">
      <alignment vertical="center"/>
    </xf>
    <xf numFmtId="0" fontId="9" fillId="3" borderId="16" xfId="0" applyFont="1" applyFill="1" applyBorder="1" applyAlignment="1">
      <alignment vertical="center" wrapText="1"/>
    </xf>
    <xf numFmtId="165" fontId="7" fillId="3" borderId="18" xfId="0" applyNumberFormat="1" applyFont="1" applyFill="1" applyBorder="1" applyAlignment="1">
      <alignment vertical="center"/>
    </xf>
    <xf numFmtId="0" fontId="9" fillId="3" borderId="14" xfId="0" applyFont="1" applyFill="1" applyBorder="1" applyAlignment="1">
      <alignment vertical="center"/>
    </xf>
    <xf numFmtId="165" fontId="7" fillId="3" borderId="17" xfId="0" applyNumberFormat="1" applyFont="1" applyFill="1" applyBorder="1" applyAlignment="1">
      <alignment vertical="center"/>
    </xf>
    <xf numFmtId="0" fontId="9" fillId="3" borderId="6" xfId="0" applyFont="1" applyFill="1" applyBorder="1" applyAlignment="1">
      <alignment vertical="center" wrapText="1"/>
    </xf>
    <xf numFmtId="0" fontId="9" fillId="3" borderId="25" xfId="0" applyFont="1" applyFill="1" applyBorder="1" applyAlignment="1">
      <alignment vertical="center" wrapText="1"/>
    </xf>
    <xf numFmtId="0" fontId="7" fillId="3" borderId="14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23" xfId="0" applyFont="1" applyFill="1" applyBorder="1" applyAlignment="1">
      <alignment horizontal="center" vertical="center"/>
    </xf>
    <xf numFmtId="0" fontId="14" fillId="3" borderId="2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53" fillId="0" borderId="0" xfId="0" applyFont="1"/>
    <xf numFmtId="0" fontId="43" fillId="4" borderId="0" xfId="0" applyFont="1" applyFill="1" applyAlignment="1">
      <alignment horizontal="center" vertical="center"/>
    </xf>
    <xf numFmtId="0" fontId="43" fillId="4" borderId="0" xfId="0" applyFont="1" applyFill="1"/>
    <xf numFmtId="165" fontId="43" fillId="4" borderId="0" xfId="0" applyNumberFormat="1" applyFont="1" applyFill="1"/>
    <xf numFmtId="0" fontId="21" fillId="0" borderId="0" xfId="0" applyFont="1"/>
    <xf numFmtId="0" fontId="43" fillId="0" borderId="0" xfId="0" applyFont="1"/>
    <xf numFmtId="0" fontId="48" fillId="4" borderId="0" xfId="0" applyFont="1" applyFill="1" applyAlignment="1">
      <alignment horizontal="center" vertical="center"/>
    </xf>
    <xf numFmtId="0" fontId="48" fillId="4" borderId="0" xfId="0" applyFont="1" applyFill="1" applyAlignment="1">
      <alignment horizontal="center"/>
    </xf>
    <xf numFmtId="0" fontId="43" fillId="0" borderId="0" xfId="0" applyFont="1" applyAlignment="1">
      <alignment horizontal="center" vertical="center"/>
    </xf>
    <xf numFmtId="0" fontId="21" fillId="0" borderId="8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43" fillId="0" borderId="8" xfId="0" applyFont="1" applyBorder="1" applyAlignment="1">
      <alignment vertical="center"/>
    </xf>
    <xf numFmtId="0" fontId="43" fillId="0" borderId="8" xfId="0" applyFont="1" applyBorder="1" applyAlignment="1">
      <alignment horizontal="left" vertical="center" wrapText="1"/>
    </xf>
    <xf numFmtId="0" fontId="43" fillId="0" borderId="0" xfId="0" applyFont="1" applyAlignment="1">
      <alignment vertical="center"/>
    </xf>
    <xf numFmtId="0" fontId="48" fillId="0" borderId="8" xfId="0" applyFont="1" applyBorder="1" applyAlignment="1">
      <alignment horizontal="center" vertical="center"/>
    </xf>
    <xf numFmtId="0" fontId="48" fillId="0" borderId="8" xfId="0" applyFont="1" applyBorder="1" applyAlignment="1">
      <alignment vertical="center"/>
    </xf>
    <xf numFmtId="0" fontId="53" fillId="0" borderId="0" xfId="0" applyFont="1" applyAlignment="1">
      <alignment horizontal="center"/>
    </xf>
    <xf numFmtId="0" fontId="7" fillId="0" borderId="0" xfId="0" applyFont="1"/>
    <xf numFmtId="0" fontId="53" fillId="0" borderId="0" xfId="0" applyFont="1" applyAlignment="1">
      <alignment horizontal="left"/>
    </xf>
    <xf numFmtId="0" fontId="53" fillId="0" borderId="8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 wrapText="1"/>
    </xf>
    <xf numFmtId="0" fontId="53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3" fontId="9" fillId="0" borderId="8" xfId="0" applyNumberFormat="1" applyFont="1" applyBorder="1" applyAlignment="1">
      <alignment horizontal="center" vertical="center"/>
    </xf>
    <xf numFmtId="3" fontId="53" fillId="0" borderId="8" xfId="0" applyNumberFormat="1" applyFont="1" applyBorder="1" applyAlignment="1">
      <alignment horizontal="center" vertical="center"/>
    </xf>
    <xf numFmtId="0" fontId="53" fillId="0" borderId="8" xfId="0" applyFont="1" applyBorder="1" applyAlignment="1">
      <alignment horizontal="left" vertical="center" wrapText="1"/>
    </xf>
    <xf numFmtId="0" fontId="24" fillId="0" borderId="8" xfId="0" applyFont="1" applyBorder="1" applyAlignment="1">
      <alignment vertical="center"/>
    </xf>
    <xf numFmtId="0" fontId="53" fillId="0" borderId="8" xfId="0" applyFont="1" applyBorder="1" applyAlignment="1">
      <alignment horizontal="justify" vertical="center" wrapText="1"/>
    </xf>
    <xf numFmtId="0" fontId="54" fillId="0" borderId="8" xfId="0" applyFont="1" applyBorder="1" applyAlignment="1">
      <alignment horizontal="left" vertical="center" wrapText="1"/>
    </xf>
    <xf numFmtId="0" fontId="54" fillId="0" borderId="8" xfId="0" applyFont="1" applyBorder="1" applyAlignment="1">
      <alignment horizontal="center" vertical="center"/>
    </xf>
    <xf numFmtId="0" fontId="24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30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65" fontId="7" fillId="0" borderId="8" xfId="0" applyNumberFormat="1" applyFont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/>
    </xf>
    <xf numFmtId="0" fontId="49" fillId="4" borderId="0" xfId="0" applyFont="1" applyFill="1" applyAlignment="1">
      <alignment horizontal="center"/>
    </xf>
    <xf numFmtId="0" fontId="48" fillId="4" borderId="8" xfId="0" applyFont="1" applyFill="1" applyBorder="1" applyAlignment="1">
      <alignment horizontal="center" vertical="center" wrapText="1"/>
    </xf>
    <xf numFmtId="0" fontId="48" fillId="4" borderId="8" xfId="0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 wrapText="1" shrinkToFit="1"/>
    </xf>
    <xf numFmtId="0" fontId="14" fillId="0" borderId="12" xfId="0" applyFont="1" applyBorder="1" applyAlignment="1">
      <alignment horizontal="center" vertical="center" wrapText="1" shrinkToFit="1"/>
    </xf>
    <xf numFmtId="0" fontId="14" fillId="0" borderId="14" xfId="0" applyFont="1" applyBorder="1" applyAlignment="1">
      <alignment horizontal="center" vertical="center" wrapText="1" shrinkToFit="1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41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right" vertical="center" wrapText="1"/>
    </xf>
    <xf numFmtId="165" fontId="4" fillId="0" borderId="8" xfId="0" applyNumberFormat="1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 wrapText="1"/>
    </xf>
    <xf numFmtId="49" fontId="50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top" wrapText="1"/>
    </xf>
    <xf numFmtId="165" fontId="42" fillId="0" borderId="8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top"/>
    </xf>
    <xf numFmtId="0" fontId="50" fillId="2" borderId="8" xfId="0" applyFont="1" applyFill="1" applyBorder="1" applyAlignment="1">
      <alignment horizontal="left" vertical="center" wrapText="1"/>
    </xf>
    <xf numFmtId="49" fontId="50" fillId="0" borderId="8" xfId="0" applyNumberFormat="1" applyFont="1" applyBorder="1" applyAlignment="1">
      <alignment horizontal="right" vertical="center"/>
    </xf>
    <xf numFmtId="165" fontId="50" fillId="0" borderId="8" xfId="0" applyNumberFormat="1" applyFont="1" applyBorder="1" applyAlignment="1">
      <alignment horizontal="center" vertical="center"/>
    </xf>
    <xf numFmtId="0" fontId="53" fillId="0" borderId="0" xfId="0" applyFont="1" applyAlignment="1">
      <alignment horizontal="center"/>
    </xf>
    <xf numFmtId="0" fontId="53" fillId="0" borderId="8" xfId="0" applyFont="1" applyBorder="1" applyAlignment="1">
      <alignment horizontal="center" vertical="center" shrinkToFit="1"/>
    </xf>
    <xf numFmtId="0" fontId="53" fillId="0" borderId="8" xfId="0" applyFont="1" applyBorder="1" applyAlignment="1">
      <alignment horizontal="center" vertical="center"/>
    </xf>
    <xf numFmtId="0" fontId="53" fillId="0" borderId="8" xfId="0" applyFont="1" applyBorder="1" applyAlignment="1">
      <alignment horizontal="center" vertical="center" wrapText="1"/>
    </xf>
  </cellXfs>
  <cellStyles count="4">
    <cellStyle name="Comma 2" xfId="2" xr:uid="{AE879844-2E42-461A-A1AD-920BF7B37F56}"/>
    <cellStyle name="Įprastas 2" xfId="1" xr:uid="{684E44C1-0BCB-4B9E-A65E-998DCB905F2C}"/>
    <cellStyle name="Normal" xfId="0" builtinId="0"/>
    <cellStyle name="Normal 2" xfId="3" xr:uid="{D50643DA-F6D8-49ED-84B5-8061C6580A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11BD5-FB78-4F98-9F26-622A77D4CFF2}">
  <dimension ref="A1:E100"/>
  <sheetViews>
    <sheetView tabSelected="1" workbookViewId="0">
      <selection activeCell="C45" sqref="C45"/>
    </sheetView>
  </sheetViews>
  <sheetFormatPr defaultRowHeight="15" x14ac:dyDescent="0.25"/>
  <cols>
    <col min="1" max="1" width="4.42578125" style="157" customWidth="1"/>
    <col min="2" max="2" width="56.85546875" style="157" customWidth="1"/>
    <col min="3" max="3" width="15.28515625" style="173" customWidth="1"/>
    <col min="4" max="4" width="10.28515625" style="157" customWidth="1"/>
    <col min="5" max="5" width="9.140625" style="157"/>
    <col min="6" max="6" width="10.42578125" style="157" customWidth="1"/>
    <col min="7" max="250" width="9.140625" style="157"/>
    <col min="251" max="251" width="4.42578125" style="157" customWidth="1"/>
    <col min="252" max="252" width="56.85546875" style="157" customWidth="1"/>
    <col min="253" max="253" width="14.140625" style="157" customWidth="1"/>
    <col min="254" max="254" width="13.42578125" style="157" customWidth="1"/>
    <col min="255" max="255" width="7.42578125" style="157" customWidth="1"/>
    <col min="256" max="256" width="7.28515625" style="157" customWidth="1"/>
    <col min="257" max="257" width="7.42578125" style="157" customWidth="1"/>
    <col min="258" max="258" width="8.42578125" style="157" customWidth="1"/>
    <col min="259" max="259" width="10.42578125" style="157" bestFit="1" customWidth="1"/>
    <col min="260" max="506" width="9.140625" style="157"/>
    <col min="507" max="507" width="4.42578125" style="157" customWidth="1"/>
    <col min="508" max="508" width="56.85546875" style="157" customWidth="1"/>
    <col min="509" max="509" width="14.140625" style="157" customWidth="1"/>
    <col min="510" max="510" width="13.42578125" style="157" customWidth="1"/>
    <col min="511" max="511" width="7.42578125" style="157" customWidth="1"/>
    <col min="512" max="512" width="7.28515625" style="157" customWidth="1"/>
    <col min="513" max="513" width="7.42578125" style="157" customWidth="1"/>
    <col min="514" max="514" width="8.42578125" style="157" customWidth="1"/>
    <col min="515" max="515" width="10.42578125" style="157" bestFit="1" customWidth="1"/>
    <col min="516" max="762" width="9.140625" style="157"/>
    <col min="763" max="763" width="4.42578125" style="157" customWidth="1"/>
    <col min="764" max="764" width="56.85546875" style="157" customWidth="1"/>
    <col min="765" max="765" width="14.140625" style="157" customWidth="1"/>
    <col min="766" max="766" width="13.42578125" style="157" customWidth="1"/>
    <col min="767" max="767" width="7.42578125" style="157" customWidth="1"/>
    <col min="768" max="768" width="7.28515625" style="157" customWidth="1"/>
    <col min="769" max="769" width="7.42578125" style="157" customWidth="1"/>
    <col min="770" max="770" width="8.42578125" style="157" customWidth="1"/>
    <col min="771" max="771" width="10.42578125" style="157" bestFit="1" customWidth="1"/>
    <col min="772" max="1018" width="9.140625" style="157"/>
    <col min="1019" max="1019" width="4.42578125" style="157" customWidth="1"/>
    <col min="1020" max="1020" width="56.85546875" style="157" customWidth="1"/>
    <col min="1021" max="1021" width="14.140625" style="157" customWidth="1"/>
    <col min="1022" max="1022" width="13.42578125" style="157" customWidth="1"/>
    <col min="1023" max="1023" width="7.42578125" style="157" customWidth="1"/>
    <col min="1024" max="1024" width="7.28515625" style="157" customWidth="1"/>
    <col min="1025" max="1025" width="7.42578125" style="157" customWidth="1"/>
    <col min="1026" max="1026" width="8.42578125" style="157" customWidth="1"/>
    <col min="1027" max="1027" width="10.42578125" style="157" bestFit="1" customWidth="1"/>
    <col min="1028" max="1274" width="9.140625" style="157"/>
    <col min="1275" max="1275" width="4.42578125" style="157" customWidth="1"/>
    <col min="1276" max="1276" width="56.85546875" style="157" customWidth="1"/>
    <col min="1277" max="1277" width="14.140625" style="157" customWidth="1"/>
    <col min="1278" max="1278" width="13.42578125" style="157" customWidth="1"/>
    <col min="1279" max="1279" width="7.42578125" style="157" customWidth="1"/>
    <col min="1280" max="1280" width="7.28515625" style="157" customWidth="1"/>
    <col min="1281" max="1281" width="7.42578125" style="157" customWidth="1"/>
    <col min="1282" max="1282" width="8.42578125" style="157" customWidth="1"/>
    <col min="1283" max="1283" width="10.42578125" style="157" bestFit="1" customWidth="1"/>
    <col min="1284" max="1530" width="9.140625" style="157"/>
    <col min="1531" max="1531" width="4.42578125" style="157" customWidth="1"/>
    <col min="1532" max="1532" width="56.85546875" style="157" customWidth="1"/>
    <col min="1533" max="1533" width="14.140625" style="157" customWidth="1"/>
    <col min="1534" max="1534" width="13.42578125" style="157" customWidth="1"/>
    <col min="1535" max="1535" width="7.42578125" style="157" customWidth="1"/>
    <col min="1536" max="1536" width="7.28515625" style="157" customWidth="1"/>
    <col min="1537" max="1537" width="7.42578125" style="157" customWidth="1"/>
    <col min="1538" max="1538" width="8.42578125" style="157" customWidth="1"/>
    <col min="1539" max="1539" width="10.42578125" style="157" bestFit="1" customWidth="1"/>
    <col min="1540" max="1786" width="9.140625" style="157"/>
    <col min="1787" max="1787" width="4.42578125" style="157" customWidth="1"/>
    <col min="1788" max="1788" width="56.85546875" style="157" customWidth="1"/>
    <col min="1789" max="1789" width="14.140625" style="157" customWidth="1"/>
    <col min="1790" max="1790" width="13.42578125" style="157" customWidth="1"/>
    <col min="1791" max="1791" width="7.42578125" style="157" customWidth="1"/>
    <col min="1792" max="1792" width="7.28515625" style="157" customWidth="1"/>
    <col min="1793" max="1793" width="7.42578125" style="157" customWidth="1"/>
    <col min="1794" max="1794" width="8.42578125" style="157" customWidth="1"/>
    <col min="1795" max="1795" width="10.42578125" style="157" bestFit="1" customWidth="1"/>
    <col min="1796" max="2042" width="9.140625" style="157"/>
    <col min="2043" max="2043" width="4.42578125" style="157" customWidth="1"/>
    <col min="2044" max="2044" width="56.85546875" style="157" customWidth="1"/>
    <col min="2045" max="2045" width="14.140625" style="157" customWidth="1"/>
    <col min="2046" max="2046" width="13.42578125" style="157" customWidth="1"/>
    <col min="2047" max="2047" width="7.42578125" style="157" customWidth="1"/>
    <col min="2048" max="2048" width="7.28515625" style="157" customWidth="1"/>
    <col min="2049" max="2049" width="7.42578125" style="157" customWidth="1"/>
    <col min="2050" max="2050" width="8.42578125" style="157" customWidth="1"/>
    <col min="2051" max="2051" width="10.42578125" style="157" bestFit="1" customWidth="1"/>
    <col min="2052" max="2298" width="9.140625" style="157"/>
    <col min="2299" max="2299" width="4.42578125" style="157" customWidth="1"/>
    <col min="2300" max="2300" width="56.85546875" style="157" customWidth="1"/>
    <col min="2301" max="2301" width="14.140625" style="157" customWidth="1"/>
    <col min="2302" max="2302" width="13.42578125" style="157" customWidth="1"/>
    <col min="2303" max="2303" width="7.42578125" style="157" customWidth="1"/>
    <col min="2304" max="2304" width="7.28515625" style="157" customWidth="1"/>
    <col min="2305" max="2305" width="7.42578125" style="157" customWidth="1"/>
    <col min="2306" max="2306" width="8.42578125" style="157" customWidth="1"/>
    <col min="2307" max="2307" width="10.42578125" style="157" bestFit="1" customWidth="1"/>
    <col min="2308" max="2554" width="9.140625" style="157"/>
    <col min="2555" max="2555" width="4.42578125" style="157" customWidth="1"/>
    <col min="2556" max="2556" width="56.85546875" style="157" customWidth="1"/>
    <col min="2557" max="2557" width="14.140625" style="157" customWidth="1"/>
    <col min="2558" max="2558" width="13.42578125" style="157" customWidth="1"/>
    <col min="2559" max="2559" width="7.42578125" style="157" customWidth="1"/>
    <col min="2560" max="2560" width="7.28515625" style="157" customWidth="1"/>
    <col min="2561" max="2561" width="7.42578125" style="157" customWidth="1"/>
    <col min="2562" max="2562" width="8.42578125" style="157" customWidth="1"/>
    <col min="2563" max="2563" width="10.42578125" style="157" bestFit="1" customWidth="1"/>
    <col min="2564" max="2810" width="9.140625" style="157"/>
    <col min="2811" max="2811" width="4.42578125" style="157" customWidth="1"/>
    <col min="2812" max="2812" width="56.85546875" style="157" customWidth="1"/>
    <col min="2813" max="2813" width="14.140625" style="157" customWidth="1"/>
    <col min="2814" max="2814" width="13.42578125" style="157" customWidth="1"/>
    <col min="2815" max="2815" width="7.42578125" style="157" customWidth="1"/>
    <col min="2816" max="2816" width="7.28515625" style="157" customWidth="1"/>
    <col min="2817" max="2817" width="7.42578125" style="157" customWidth="1"/>
    <col min="2818" max="2818" width="8.42578125" style="157" customWidth="1"/>
    <col min="2819" max="2819" width="10.42578125" style="157" bestFit="1" customWidth="1"/>
    <col min="2820" max="3066" width="9.140625" style="157"/>
    <col min="3067" max="3067" width="4.42578125" style="157" customWidth="1"/>
    <col min="3068" max="3068" width="56.85546875" style="157" customWidth="1"/>
    <col min="3069" max="3069" width="14.140625" style="157" customWidth="1"/>
    <col min="3070" max="3070" width="13.42578125" style="157" customWidth="1"/>
    <col min="3071" max="3071" width="7.42578125" style="157" customWidth="1"/>
    <col min="3072" max="3072" width="7.28515625" style="157" customWidth="1"/>
    <col min="3073" max="3073" width="7.42578125" style="157" customWidth="1"/>
    <col min="3074" max="3074" width="8.42578125" style="157" customWidth="1"/>
    <col min="3075" max="3075" width="10.42578125" style="157" bestFit="1" customWidth="1"/>
    <col min="3076" max="3322" width="9.140625" style="157"/>
    <col min="3323" max="3323" width="4.42578125" style="157" customWidth="1"/>
    <col min="3324" max="3324" width="56.85546875" style="157" customWidth="1"/>
    <col min="3325" max="3325" width="14.140625" style="157" customWidth="1"/>
    <col min="3326" max="3326" width="13.42578125" style="157" customWidth="1"/>
    <col min="3327" max="3327" width="7.42578125" style="157" customWidth="1"/>
    <col min="3328" max="3328" width="7.28515625" style="157" customWidth="1"/>
    <col min="3329" max="3329" width="7.42578125" style="157" customWidth="1"/>
    <col min="3330" max="3330" width="8.42578125" style="157" customWidth="1"/>
    <col min="3331" max="3331" width="10.42578125" style="157" bestFit="1" customWidth="1"/>
    <col min="3332" max="3578" width="9.140625" style="157"/>
    <col min="3579" max="3579" width="4.42578125" style="157" customWidth="1"/>
    <col min="3580" max="3580" width="56.85546875" style="157" customWidth="1"/>
    <col min="3581" max="3581" width="14.140625" style="157" customWidth="1"/>
    <col min="3582" max="3582" width="13.42578125" style="157" customWidth="1"/>
    <col min="3583" max="3583" width="7.42578125" style="157" customWidth="1"/>
    <col min="3584" max="3584" width="7.28515625" style="157" customWidth="1"/>
    <col min="3585" max="3585" width="7.42578125" style="157" customWidth="1"/>
    <col min="3586" max="3586" width="8.42578125" style="157" customWidth="1"/>
    <col min="3587" max="3587" width="10.42578125" style="157" bestFit="1" customWidth="1"/>
    <col min="3588" max="3834" width="9.140625" style="157"/>
    <col min="3835" max="3835" width="4.42578125" style="157" customWidth="1"/>
    <col min="3836" max="3836" width="56.85546875" style="157" customWidth="1"/>
    <col min="3837" max="3837" width="14.140625" style="157" customWidth="1"/>
    <col min="3838" max="3838" width="13.42578125" style="157" customWidth="1"/>
    <col min="3839" max="3839" width="7.42578125" style="157" customWidth="1"/>
    <col min="3840" max="3840" width="7.28515625" style="157" customWidth="1"/>
    <col min="3841" max="3841" width="7.42578125" style="157" customWidth="1"/>
    <col min="3842" max="3842" width="8.42578125" style="157" customWidth="1"/>
    <col min="3843" max="3843" width="10.42578125" style="157" bestFit="1" customWidth="1"/>
    <col min="3844" max="4090" width="9.140625" style="157"/>
    <col min="4091" max="4091" width="4.42578125" style="157" customWidth="1"/>
    <col min="4092" max="4092" width="56.85546875" style="157" customWidth="1"/>
    <col min="4093" max="4093" width="14.140625" style="157" customWidth="1"/>
    <col min="4094" max="4094" width="13.42578125" style="157" customWidth="1"/>
    <col min="4095" max="4095" width="7.42578125" style="157" customWidth="1"/>
    <col min="4096" max="4096" width="7.28515625" style="157" customWidth="1"/>
    <col min="4097" max="4097" width="7.42578125" style="157" customWidth="1"/>
    <col min="4098" max="4098" width="8.42578125" style="157" customWidth="1"/>
    <col min="4099" max="4099" width="10.42578125" style="157" bestFit="1" customWidth="1"/>
    <col min="4100" max="4346" width="9.140625" style="157"/>
    <col min="4347" max="4347" width="4.42578125" style="157" customWidth="1"/>
    <col min="4348" max="4348" width="56.85546875" style="157" customWidth="1"/>
    <col min="4349" max="4349" width="14.140625" style="157" customWidth="1"/>
    <col min="4350" max="4350" width="13.42578125" style="157" customWidth="1"/>
    <col min="4351" max="4351" width="7.42578125" style="157" customWidth="1"/>
    <col min="4352" max="4352" width="7.28515625" style="157" customWidth="1"/>
    <col min="4353" max="4353" width="7.42578125" style="157" customWidth="1"/>
    <col min="4354" max="4354" width="8.42578125" style="157" customWidth="1"/>
    <col min="4355" max="4355" width="10.42578125" style="157" bestFit="1" customWidth="1"/>
    <col min="4356" max="4602" width="9.140625" style="157"/>
    <col min="4603" max="4603" width="4.42578125" style="157" customWidth="1"/>
    <col min="4604" max="4604" width="56.85546875" style="157" customWidth="1"/>
    <col min="4605" max="4605" width="14.140625" style="157" customWidth="1"/>
    <col min="4606" max="4606" width="13.42578125" style="157" customWidth="1"/>
    <col min="4607" max="4607" width="7.42578125" style="157" customWidth="1"/>
    <col min="4608" max="4608" width="7.28515625" style="157" customWidth="1"/>
    <col min="4609" max="4609" width="7.42578125" style="157" customWidth="1"/>
    <col min="4610" max="4610" width="8.42578125" style="157" customWidth="1"/>
    <col min="4611" max="4611" width="10.42578125" style="157" bestFit="1" customWidth="1"/>
    <col min="4612" max="4858" width="9.140625" style="157"/>
    <col min="4859" max="4859" width="4.42578125" style="157" customWidth="1"/>
    <col min="4860" max="4860" width="56.85546875" style="157" customWidth="1"/>
    <col min="4861" max="4861" width="14.140625" style="157" customWidth="1"/>
    <col min="4862" max="4862" width="13.42578125" style="157" customWidth="1"/>
    <col min="4863" max="4863" width="7.42578125" style="157" customWidth="1"/>
    <col min="4864" max="4864" width="7.28515625" style="157" customWidth="1"/>
    <col min="4865" max="4865" width="7.42578125" style="157" customWidth="1"/>
    <col min="4866" max="4866" width="8.42578125" style="157" customWidth="1"/>
    <col min="4867" max="4867" width="10.42578125" style="157" bestFit="1" customWidth="1"/>
    <col min="4868" max="5114" width="9.140625" style="157"/>
    <col min="5115" max="5115" width="4.42578125" style="157" customWidth="1"/>
    <col min="5116" max="5116" width="56.85546875" style="157" customWidth="1"/>
    <col min="5117" max="5117" width="14.140625" style="157" customWidth="1"/>
    <col min="5118" max="5118" width="13.42578125" style="157" customWidth="1"/>
    <col min="5119" max="5119" width="7.42578125" style="157" customWidth="1"/>
    <col min="5120" max="5120" width="7.28515625" style="157" customWidth="1"/>
    <col min="5121" max="5121" width="7.42578125" style="157" customWidth="1"/>
    <col min="5122" max="5122" width="8.42578125" style="157" customWidth="1"/>
    <col min="5123" max="5123" width="10.42578125" style="157" bestFit="1" customWidth="1"/>
    <col min="5124" max="5370" width="9.140625" style="157"/>
    <col min="5371" max="5371" width="4.42578125" style="157" customWidth="1"/>
    <col min="5372" max="5372" width="56.85546875" style="157" customWidth="1"/>
    <col min="5373" max="5373" width="14.140625" style="157" customWidth="1"/>
    <col min="5374" max="5374" width="13.42578125" style="157" customWidth="1"/>
    <col min="5375" max="5375" width="7.42578125" style="157" customWidth="1"/>
    <col min="5376" max="5376" width="7.28515625" style="157" customWidth="1"/>
    <col min="5377" max="5377" width="7.42578125" style="157" customWidth="1"/>
    <col min="5378" max="5378" width="8.42578125" style="157" customWidth="1"/>
    <col min="5379" max="5379" width="10.42578125" style="157" bestFit="1" customWidth="1"/>
    <col min="5380" max="5626" width="9.140625" style="157"/>
    <col min="5627" max="5627" width="4.42578125" style="157" customWidth="1"/>
    <col min="5628" max="5628" width="56.85546875" style="157" customWidth="1"/>
    <col min="5629" max="5629" width="14.140625" style="157" customWidth="1"/>
    <col min="5630" max="5630" width="13.42578125" style="157" customWidth="1"/>
    <col min="5631" max="5631" width="7.42578125" style="157" customWidth="1"/>
    <col min="5632" max="5632" width="7.28515625" style="157" customWidth="1"/>
    <col min="5633" max="5633" width="7.42578125" style="157" customWidth="1"/>
    <col min="5634" max="5634" width="8.42578125" style="157" customWidth="1"/>
    <col min="5635" max="5635" width="10.42578125" style="157" bestFit="1" customWidth="1"/>
    <col min="5636" max="5882" width="9.140625" style="157"/>
    <col min="5883" max="5883" width="4.42578125" style="157" customWidth="1"/>
    <col min="5884" max="5884" width="56.85546875" style="157" customWidth="1"/>
    <col min="5885" max="5885" width="14.140625" style="157" customWidth="1"/>
    <col min="5886" max="5886" width="13.42578125" style="157" customWidth="1"/>
    <col min="5887" max="5887" width="7.42578125" style="157" customWidth="1"/>
    <col min="5888" max="5888" width="7.28515625" style="157" customWidth="1"/>
    <col min="5889" max="5889" width="7.42578125" style="157" customWidth="1"/>
    <col min="5890" max="5890" width="8.42578125" style="157" customWidth="1"/>
    <col min="5891" max="5891" width="10.42578125" style="157" bestFit="1" customWidth="1"/>
    <col min="5892" max="6138" width="9.140625" style="157"/>
    <col min="6139" max="6139" width="4.42578125" style="157" customWidth="1"/>
    <col min="6140" max="6140" width="56.85546875" style="157" customWidth="1"/>
    <col min="6141" max="6141" width="14.140625" style="157" customWidth="1"/>
    <col min="6142" max="6142" width="13.42578125" style="157" customWidth="1"/>
    <col min="6143" max="6143" width="7.42578125" style="157" customWidth="1"/>
    <col min="6144" max="6144" width="7.28515625" style="157" customWidth="1"/>
    <col min="6145" max="6145" width="7.42578125" style="157" customWidth="1"/>
    <col min="6146" max="6146" width="8.42578125" style="157" customWidth="1"/>
    <col min="6147" max="6147" width="10.42578125" style="157" bestFit="1" customWidth="1"/>
    <col min="6148" max="6394" width="9.140625" style="157"/>
    <col min="6395" max="6395" width="4.42578125" style="157" customWidth="1"/>
    <col min="6396" max="6396" width="56.85546875" style="157" customWidth="1"/>
    <col min="6397" max="6397" width="14.140625" style="157" customWidth="1"/>
    <col min="6398" max="6398" width="13.42578125" style="157" customWidth="1"/>
    <col min="6399" max="6399" width="7.42578125" style="157" customWidth="1"/>
    <col min="6400" max="6400" width="7.28515625" style="157" customWidth="1"/>
    <col min="6401" max="6401" width="7.42578125" style="157" customWidth="1"/>
    <col min="6402" max="6402" width="8.42578125" style="157" customWidth="1"/>
    <col min="6403" max="6403" width="10.42578125" style="157" bestFit="1" customWidth="1"/>
    <col min="6404" max="6650" width="9.140625" style="157"/>
    <col min="6651" max="6651" width="4.42578125" style="157" customWidth="1"/>
    <col min="6652" max="6652" width="56.85546875" style="157" customWidth="1"/>
    <col min="6653" max="6653" width="14.140625" style="157" customWidth="1"/>
    <col min="6654" max="6654" width="13.42578125" style="157" customWidth="1"/>
    <col min="6655" max="6655" width="7.42578125" style="157" customWidth="1"/>
    <col min="6656" max="6656" width="7.28515625" style="157" customWidth="1"/>
    <col min="6657" max="6657" width="7.42578125" style="157" customWidth="1"/>
    <col min="6658" max="6658" width="8.42578125" style="157" customWidth="1"/>
    <col min="6659" max="6659" width="10.42578125" style="157" bestFit="1" customWidth="1"/>
    <col min="6660" max="6906" width="9.140625" style="157"/>
    <col min="6907" max="6907" width="4.42578125" style="157" customWidth="1"/>
    <col min="6908" max="6908" width="56.85546875" style="157" customWidth="1"/>
    <col min="6909" max="6909" width="14.140625" style="157" customWidth="1"/>
    <col min="6910" max="6910" width="13.42578125" style="157" customWidth="1"/>
    <col min="6911" max="6911" width="7.42578125" style="157" customWidth="1"/>
    <col min="6912" max="6912" width="7.28515625" style="157" customWidth="1"/>
    <col min="6913" max="6913" width="7.42578125" style="157" customWidth="1"/>
    <col min="6914" max="6914" width="8.42578125" style="157" customWidth="1"/>
    <col min="6915" max="6915" width="10.42578125" style="157" bestFit="1" customWidth="1"/>
    <col min="6916" max="7162" width="9.140625" style="157"/>
    <col min="7163" max="7163" width="4.42578125" style="157" customWidth="1"/>
    <col min="7164" max="7164" width="56.85546875" style="157" customWidth="1"/>
    <col min="7165" max="7165" width="14.140625" style="157" customWidth="1"/>
    <col min="7166" max="7166" width="13.42578125" style="157" customWidth="1"/>
    <col min="7167" max="7167" width="7.42578125" style="157" customWidth="1"/>
    <col min="7168" max="7168" width="7.28515625" style="157" customWidth="1"/>
    <col min="7169" max="7169" width="7.42578125" style="157" customWidth="1"/>
    <col min="7170" max="7170" width="8.42578125" style="157" customWidth="1"/>
    <col min="7171" max="7171" width="10.42578125" style="157" bestFit="1" customWidth="1"/>
    <col min="7172" max="7418" width="9.140625" style="157"/>
    <col min="7419" max="7419" width="4.42578125" style="157" customWidth="1"/>
    <col min="7420" max="7420" width="56.85546875" style="157" customWidth="1"/>
    <col min="7421" max="7421" width="14.140625" style="157" customWidth="1"/>
    <col min="7422" max="7422" width="13.42578125" style="157" customWidth="1"/>
    <col min="7423" max="7423" width="7.42578125" style="157" customWidth="1"/>
    <col min="7424" max="7424" width="7.28515625" style="157" customWidth="1"/>
    <col min="7425" max="7425" width="7.42578125" style="157" customWidth="1"/>
    <col min="7426" max="7426" width="8.42578125" style="157" customWidth="1"/>
    <col min="7427" max="7427" width="10.42578125" style="157" bestFit="1" customWidth="1"/>
    <col min="7428" max="7674" width="9.140625" style="157"/>
    <col min="7675" max="7675" width="4.42578125" style="157" customWidth="1"/>
    <col min="7676" max="7676" width="56.85546875" style="157" customWidth="1"/>
    <col min="7677" max="7677" width="14.140625" style="157" customWidth="1"/>
    <col min="7678" max="7678" width="13.42578125" style="157" customWidth="1"/>
    <col min="7679" max="7679" width="7.42578125" style="157" customWidth="1"/>
    <col min="7680" max="7680" width="7.28515625" style="157" customWidth="1"/>
    <col min="7681" max="7681" width="7.42578125" style="157" customWidth="1"/>
    <col min="7682" max="7682" width="8.42578125" style="157" customWidth="1"/>
    <col min="7683" max="7683" width="10.42578125" style="157" bestFit="1" customWidth="1"/>
    <col min="7684" max="7930" width="9.140625" style="157"/>
    <col min="7931" max="7931" width="4.42578125" style="157" customWidth="1"/>
    <col min="7932" max="7932" width="56.85546875" style="157" customWidth="1"/>
    <col min="7933" max="7933" width="14.140625" style="157" customWidth="1"/>
    <col min="7934" max="7934" width="13.42578125" style="157" customWidth="1"/>
    <col min="7935" max="7935" width="7.42578125" style="157" customWidth="1"/>
    <col min="7936" max="7936" width="7.28515625" style="157" customWidth="1"/>
    <col min="7937" max="7937" width="7.42578125" style="157" customWidth="1"/>
    <col min="7938" max="7938" width="8.42578125" style="157" customWidth="1"/>
    <col min="7939" max="7939" width="10.42578125" style="157" bestFit="1" customWidth="1"/>
    <col min="7940" max="8186" width="9.140625" style="157"/>
    <col min="8187" max="8187" width="4.42578125" style="157" customWidth="1"/>
    <col min="8188" max="8188" width="56.85546875" style="157" customWidth="1"/>
    <col min="8189" max="8189" width="14.140625" style="157" customWidth="1"/>
    <col min="8190" max="8190" width="13.42578125" style="157" customWidth="1"/>
    <col min="8191" max="8191" width="7.42578125" style="157" customWidth="1"/>
    <col min="8192" max="8192" width="7.28515625" style="157" customWidth="1"/>
    <col min="8193" max="8193" width="7.42578125" style="157" customWidth="1"/>
    <col min="8194" max="8194" width="8.42578125" style="157" customWidth="1"/>
    <col min="8195" max="8195" width="10.42578125" style="157" bestFit="1" customWidth="1"/>
    <col min="8196" max="8442" width="9.140625" style="157"/>
    <col min="8443" max="8443" width="4.42578125" style="157" customWidth="1"/>
    <col min="8444" max="8444" width="56.85546875" style="157" customWidth="1"/>
    <col min="8445" max="8445" width="14.140625" style="157" customWidth="1"/>
    <col min="8446" max="8446" width="13.42578125" style="157" customWidth="1"/>
    <col min="8447" max="8447" width="7.42578125" style="157" customWidth="1"/>
    <col min="8448" max="8448" width="7.28515625" style="157" customWidth="1"/>
    <col min="8449" max="8449" width="7.42578125" style="157" customWidth="1"/>
    <col min="8450" max="8450" width="8.42578125" style="157" customWidth="1"/>
    <col min="8451" max="8451" width="10.42578125" style="157" bestFit="1" customWidth="1"/>
    <col min="8452" max="8698" width="9.140625" style="157"/>
    <col min="8699" max="8699" width="4.42578125" style="157" customWidth="1"/>
    <col min="8700" max="8700" width="56.85546875" style="157" customWidth="1"/>
    <col min="8701" max="8701" width="14.140625" style="157" customWidth="1"/>
    <col min="8702" max="8702" width="13.42578125" style="157" customWidth="1"/>
    <col min="8703" max="8703" width="7.42578125" style="157" customWidth="1"/>
    <col min="8704" max="8704" width="7.28515625" style="157" customWidth="1"/>
    <col min="8705" max="8705" width="7.42578125" style="157" customWidth="1"/>
    <col min="8706" max="8706" width="8.42578125" style="157" customWidth="1"/>
    <col min="8707" max="8707" width="10.42578125" style="157" bestFit="1" customWidth="1"/>
    <col min="8708" max="8954" width="9.140625" style="157"/>
    <col min="8955" max="8955" width="4.42578125" style="157" customWidth="1"/>
    <col min="8956" max="8956" width="56.85546875" style="157" customWidth="1"/>
    <col min="8957" max="8957" width="14.140625" style="157" customWidth="1"/>
    <col min="8958" max="8958" width="13.42578125" style="157" customWidth="1"/>
    <col min="8959" max="8959" width="7.42578125" style="157" customWidth="1"/>
    <col min="8960" max="8960" width="7.28515625" style="157" customWidth="1"/>
    <col min="8961" max="8961" width="7.42578125" style="157" customWidth="1"/>
    <col min="8962" max="8962" width="8.42578125" style="157" customWidth="1"/>
    <col min="8963" max="8963" width="10.42578125" style="157" bestFit="1" customWidth="1"/>
    <col min="8964" max="9210" width="9.140625" style="157"/>
    <col min="9211" max="9211" width="4.42578125" style="157" customWidth="1"/>
    <col min="9212" max="9212" width="56.85546875" style="157" customWidth="1"/>
    <col min="9213" max="9213" width="14.140625" style="157" customWidth="1"/>
    <col min="9214" max="9214" width="13.42578125" style="157" customWidth="1"/>
    <col min="9215" max="9215" width="7.42578125" style="157" customWidth="1"/>
    <col min="9216" max="9216" width="7.28515625" style="157" customWidth="1"/>
    <col min="9217" max="9217" width="7.42578125" style="157" customWidth="1"/>
    <col min="9218" max="9218" width="8.42578125" style="157" customWidth="1"/>
    <col min="9219" max="9219" width="10.42578125" style="157" bestFit="1" customWidth="1"/>
    <col min="9220" max="9466" width="9.140625" style="157"/>
    <col min="9467" max="9467" width="4.42578125" style="157" customWidth="1"/>
    <col min="9468" max="9468" width="56.85546875" style="157" customWidth="1"/>
    <col min="9469" max="9469" width="14.140625" style="157" customWidth="1"/>
    <col min="9470" max="9470" width="13.42578125" style="157" customWidth="1"/>
    <col min="9471" max="9471" width="7.42578125" style="157" customWidth="1"/>
    <col min="9472" max="9472" width="7.28515625" style="157" customWidth="1"/>
    <col min="9473" max="9473" width="7.42578125" style="157" customWidth="1"/>
    <col min="9474" max="9474" width="8.42578125" style="157" customWidth="1"/>
    <col min="9475" max="9475" width="10.42578125" style="157" bestFit="1" customWidth="1"/>
    <col min="9476" max="9722" width="9.140625" style="157"/>
    <col min="9723" max="9723" width="4.42578125" style="157" customWidth="1"/>
    <col min="9724" max="9724" width="56.85546875" style="157" customWidth="1"/>
    <col min="9725" max="9725" width="14.140625" style="157" customWidth="1"/>
    <col min="9726" max="9726" width="13.42578125" style="157" customWidth="1"/>
    <col min="9727" max="9727" width="7.42578125" style="157" customWidth="1"/>
    <col min="9728" max="9728" width="7.28515625" style="157" customWidth="1"/>
    <col min="9729" max="9729" width="7.42578125" style="157" customWidth="1"/>
    <col min="9730" max="9730" width="8.42578125" style="157" customWidth="1"/>
    <col min="9731" max="9731" width="10.42578125" style="157" bestFit="1" customWidth="1"/>
    <col min="9732" max="9978" width="9.140625" style="157"/>
    <col min="9979" max="9979" width="4.42578125" style="157" customWidth="1"/>
    <col min="9980" max="9980" width="56.85546875" style="157" customWidth="1"/>
    <col min="9981" max="9981" width="14.140625" style="157" customWidth="1"/>
    <col min="9982" max="9982" width="13.42578125" style="157" customWidth="1"/>
    <col min="9983" max="9983" width="7.42578125" style="157" customWidth="1"/>
    <col min="9984" max="9984" width="7.28515625" style="157" customWidth="1"/>
    <col min="9985" max="9985" width="7.42578125" style="157" customWidth="1"/>
    <col min="9986" max="9986" width="8.42578125" style="157" customWidth="1"/>
    <col min="9987" max="9987" width="10.42578125" style="157" bestFit="1" customWidth="1"/>
    <col min="9988" max="10234" width="9.140625" style="157"/>
    <col min="10235" max="10235" width="4.42578125" style="157" customWidth="1"/>
    <col min="10236" max="10236" width="56.85546875" style="157" customWidth="1"/>
    <col min="10237" max="10237" width="14.140625" style="157" customWidth="1"/>
    <col min="10238" max="10238" width="13.42578125" style="157" customWidth="1"/>
    <col min="10239" max="10239" width="7.42578125" style="157" customWidth="1"/>
    <col min="10240" max="10240" width="7.28515625" style="157" customWidth="1"/>
    <col min="10241" max="10241" width="7.42578125" style="157" customWidth="1"/>
    <col min="10242" max="10242" width="8.42578125" style="157" customWidth="1"/>
    <col min="10243" max="10243" width="10.42578125" style="157" bestFit="1" customWidth="1"/>
    <col min="10244" max="10490" width="9.140625" style="157"/>
    <col min="10491" max="10491" width="4.42578125" style="157" customWidth="1"/>
    <col min="10492" max="10492" width="56.85546875" style="157" customWidth="1"/>
    <col min="10493" max="10493" width="14.140625" style="157" customWidth="1"/>
    <col min="10494" max="10494" width="13.42578125" style="157" customWidth="1"/>
    <col min="10495" max="10495" width="7.42578125" style="157" customWidth="1"/>
    <col min="10496" max="10496" width="7.28515625" style="157" customWidth="1"/>
    <col min="10497" max="10497" width="7.42578125" style="157" customWidth="1"/>
    <col min="10498" max="10498" width="8.42578125" style="157" customWidth="1"/>
    <col min="10499" max="10499" width="10.42578125" style="157" bestFit="1" customWidth="1"/>
    <col min="10500" max="10746" width="9.140625" style="157"/>
    <col min="10747" max="10747" width="4.42578125" style="157" customWidth="1"/>
    <col min="10748" max="10748" width="56.85546875" style="157" customWidth="1"/>
    <col min="10749" max="10749" width="14.140625" style="157" customWidth="1"/>
    <col min="10750" max="10750" width="13.42578125" style="157" customWidth="1"/>
    <col min="10751" max="10751" width="7.42578125" style="157" customWidth="1"/>
    <col min="10752" max="10752" width="7.28515625" style="157" customWidth="1"/>
    <col min="10753" max="10753" width="7.42578125" style="157" customWidth="1"/>
    <col min="10754" max="10754" width="8.42578125" style="157" customWidth="1"/>
    <col min="10755" max="10755" width="10.42578125" style="157" bestFit="1" customWidth="1"/>
    <col min="10756" max="11002" width="9.140625" style="157"/>
    <col min="11003" max="11003" width="4.42578125" style="157" customWidth="1"/>
    <col min="11004" max="11004" width="56.85546875" style="157" customWidth="1"/>
    <col min="11005" max="11005" width="14.140625" style="157" customWidth="1"/>
    <col min="11006" max="11006" width="13.42578125" style="157" customWidth="1"/>
    <col min="11007" max="11007" width="7.42578125" style="157" customWidth="1"/>
    <col min="11008" max="11008" width="7.28515625" style="157" customWidth="1"/>
    <col min="11009" max="11009" width="7.42578125" style="157" customWidth="1"/>
    <col min="11010" max="11010" width="8.42578125" style="157" customWidth="1"/>
    <col min="11011" max="11011" width="10.42578125" style="157" bestFit="1" customWidth="1"/>
    <col min="11012" max="11258" width="9.140625" style="157"/>
    <col min="11259" max="11259" width="4.42578125" style="157" customWidth="1"/>
    <col min="11260" max="11260" width="56.85546875" style="157" customWidth="1"/>
    <col min="11261" max="11261" width="14.140625" style="157" customWidth="1"/>
    <col min="11262" max="11262" width="13.42578125" style="157" customWidth="1"/>
    <col min="11263" max="11263" width="7.42578125" style="157" customWidth="1"/>
    <col min="11264" max="11264" width="7.28515625" style="157" customWidth="1"/>
    <col min="11265" max="11265" width="7.42578125" style="157" customWidth="1"/>
    <col min="11266" max="11266" width="8.42578125" style="157" customWidth="1"/>
    <col min="11267" max="11267" width="10.42578125" style="157" bestFit="1" customWidth="1"/>
    <col min="11268" max="11514" width="9.140625" style="157"/>
    <col min="11515" max="11515" width="4.42578125" style="157" customWidth="1"/>
    <col min="11516" max="11516" width="56.85546875" style="157" customWidth="1"/>
    <col min="11517" max="11517" width="14.140625" style="157" customWidth="1"/>
    <col min="11518" max="11518" width="13.42578125" style="157" customWidth="1"/>
    <col min="11519" max="11519" width="7.42578125" style="157" customWidth="1"/>
    <col min="11520" max="11520" width="7.28515625" style="157" customWidth="1"/>
    <col min="11521" max="11521" width="7.42578125" style="157" customWidth="1"/>
    <col min="11522" max="11522" width="8.42578125" style="157" customWidth="1"/>
    <col min="11523" max="11523" width="10.42578125" style="157" bestFit="1" customWidth="1"/>
    <col min="11524" max="11770" width="9.140625" style="157"/>
    <col min="11771" max="11771" width="4.42578125" style="157" customWidth="1"/>
    <col min="11772" max="11772" width="56.85546875" style="157" customWidth="1"/>
    <col min="11773" max="11773" width="14.140625" style="157" customWidth="1"/>
    <col min="11774" max="11774" width="13.42578125" style="157" customWidth="1"/>
    <col min="11775" max="11775" width="7.42578125" style="157" customWidth="1"/>
    <col min="11776" max="11776" width="7.28515625" style="157" customWidth="1"/>
    <col min="11777" max="11777" width="7.42578125" style="157" customWidth="1"/>
    <col min="11778" max="11778" width="8.42578125" style="157" customWidth="1"/>
    <col min="11779" max="11779" width="10.42578125" style="157" bestFit="1" customWidth="1"/>
    <col min="11780" max="12026" width="9.140625" style="157"/>
    <col min="12027" max="12027" width="4.42578125" style="157" customWidth="1"/>
    <col min="12028" max="12028" width="56.85546875" style="157" customWidth="1"/>
    <col min="12029" max="12029" width="14.140625" style="157" customWidth="1"/>
    <col min="12030" max="12030" width="13.42578125" style="157" customWidth="1"/>
    <col min="12031" max="12031" width="7.42578125" style="157" customWidth="1"/>
    <col min="12032" max="12032" width="7.28515625" style="157" customWidth="1"/>
    <col min="12033" max="12033" width="7.42578125" style="157" customWidth="1"/>
    <col min="12034" max="12034" width="8.42578125" style="157" customWidth="1"/>
    <col min="12035" max="12035" width="10.42578125" style="157" bestFit="1" customWidth="1"/>
    <col min="12036" max="12282" width="9.140625" style="157"/>
    <col min="12283" max="12283" width="4.42578125" style="157" customWidth="1"/>
    <col min="12284" max="12284" width="56.85546875" style="157" customWidth="1"/>
    <col min="12285" max="12285" width="14.140625" style="157" customWidth="1"/>
    <col min="12286" max="12286" width="13.42578125" style="157" customWidth="1"/>
    <col min="12287" max="12287" width="7.42578125" style="157" customWidth="1"/>
    <col min="12288" max="12288" width="7.28515625" style="157" customWidth="1"/>
    <col min="12289" max="12289" width="7.42578125" style="157" customWidth="1"/>
    <col min="12290" max="12290" width="8.42578125" style="157" customWidth="1"/>
    <col min="12291" max="12291" width="10.42578125" style="157" bestFit="1" customWidth="1"/>
    <col min="12292" max="12538" width="9.140625" style="157"/>
    <col min="12539" max="12539" width="4.42578125" style="157" customWidth="1"/>
    <col min="12540" max="12540" width="56.85546875" style="157" customWidth="1"/>
    <col min="12541" max="12541" width="14.140625" style="157" customWidth="1"/>
    <col min="12542" max="12542" width="13.42578125" style="157" customWidth="1"/>
    <col min="12543" max="12543" width="7.42578125" style="157" customWidth="1"/>
    <col min="12544" max="12544" width="7.28515625" style="157" customWidth="1"/>
    <col min="12545" max="12545" width="7.42578125" style="157" customWidth="1"/>
    <col min="12546" max="12546" width="8.42578125" style="157" customWidth="1"/>
    <col min="12547" max="12547" width="10.42578125" style="157" bestFit="1" customWidth="1"/>
    <col min="12548" max="12794" width="9.140625" style="157"/>
    <col min="12795" max="12795" width="4.42578125" style="157" customWidth="1"/>
    <col min="12796" max="12796" width="56.85546875" style="157" customWidth="1"/>
    <col min="12797" max="12797" width="14.140625" style="157" customWidth="1"/>
    <col min="12798" max="12798" width="13.42578125" style="157" customWidth="1"/>
    <col min="12799" max="12799" width="7.42578125" style="157" customWidth="1"/>
    <col min="12800" max="12800" width="7.28515625" style="157" customWidth="1"/>
    <col min="12801" max="12801" width="7.42578125" style="157" customWidth="1"/>
    <col min="12802" max="12802" width="8.42578125" style="157" customWidth="1"/>
    <col min="12803" max="12803" width="10.42578125" style="157" bestFit="1" customWidth="1"/>
    <col min="12804" max="13050" width="9.140625" style="157"/>
    <col min="13051" max="13051" width="4.42578125" style="157" customWidth="1"/>
    <col min="13052" max="13052" width="56.85546875" style="157" customWidth="1"/>
    <col min="13053" max="13053" width="14.140625" style="157" customWidth="1"/>
    <col min="13054" max="13054" width="13.42578125" style="157" customWidth="1"/>
    <col min="13055" max="13055" width="7.42578125" style="157" customWidth="1"/>
    <col min="13056" max="13056" width="7.28515625" style="157" customWidth="1"/>
    <col min="13057" max="13057" width="7.42578125" style="157" customWidth="1"/>
    <col min="13058" max="13058" width="8.42578125" style="157" customWidth="1"/>
    <col min="13059" max="13059" width="10.42578125" style="157" bestFit="1" customWidth="1"/>
    <col min="13060" max="13306" width="9.140625" style="157"/>
    <col min="13307" max="13307" width="4.42578125" style="157" customWidth="1"/>
    <col min="13308" max="13308" width="56.85546875" style="157" customWidth="1"/>
    <col min="13309" max="13309" width="14.140625" style="157" customWidth="1"/>
    <col min="13310" max="13310" width="13.42578125" style="157" customWidth="1"/>
    <col min="13311" max="13311" width="7.42578125" style="157" customWidth="1"/>
    <col min="13312" max="13312" width="7.28515625" style="157" customWidth="1"/>
    <col min="13313" max="13313" width="7.42578125" style="157" customWidth="1"/>
    <col min="13314" max="13314" width="8.42578125" style="157" customWidth="1"/>
    <col min="13315" max="13315" width="10.42578125" style="157" bestFit="1" customWidth="1"/>
    <col min="13316" max="13562" width="9.140625" style="157"/>
    <col min="13563" max="13563" width="4.42578125" style="157" customWidth="1"/>
    <col min="13564" max="13564" width="56.85546875" style="157" customWidth="1"/>
    <col min="13565" max="13565" width="14.140625" style="157" customWidth="1"/>
    <col min="13566" max="13566" width="13.42578125" style="157" customWidth="1"/>
    <col min="13567" max="13567" width="7.42578125" style="157" customWidth="1"/>
    <col min="13568" max="13568" width="7.28515625" style="157" customWidth="1"/>
    <col min="13569" max="13569" width="7.42578125" style="157" customWidth="1"/>
    <col min="13570" max="13570" width="8.42578125" style="157" customWidth="1"/>
    <col min="13571" max="13571" width="10.42578125" style="157" bestFit="1" customWidth="1"/>
    <col min="13572" max="13818" width="9.140625" style="157"/>
    <col min="13819" max="13819" width="4.42578125" style="157" customWidth="1"/>
    <col min="13820" max="13820" width="56.85546875" style="157" customWidth="1"/>
    <col min="13821" max="13821" width="14.140625" style="157" customWidth="1"/>
    <col min="13822" max="13822" width="13.42578125" style="157" customWidth="1"/>
    <col min="13823" max="13823" width="7.42578125" style="157" customWidth="1"/>
    <col min="13824" max="13824" width="7.28515625" style="157" customWidth="1"/>
    <col min="13825" max="13825" width="7.42578125" style="157" customWidth="1"/>
    <col min="13826" max="13826" width="8.42578125" style="157" customWidth="1"/>
    <col min="13827" max="13827" width="10.42578125" style="157" bestFit="1" customWidth="1"/>
    <col min="13828" max="14074" width="9.140625" style="157"/>
    <col min="14075" max="14075" width="4.42578125" style="157" customWidth="1"/>
    <col min="14076" max="14076" width="56.85546875" style="157" customWidth="1"/>
    <col min="14077" max="14077" width="14.140625" style="157" customWidth="1"/>
    <col min="14078" max="14078" width="13.42578125" style="157" customWidth="1"/>
    <col min="14079" max="14079" width="7.42578125" style="157" customWidth="1"/>
    <col min="14080" max="14080" width="7.28515625" style="157" customWidth="1"/>
    <col min="14081" max="14081" width="7.42578125" style="157" customWidth="1"/>
    <col min="14082" max="14082" width="8.42578125" style="157" customWidth="1"/>
    <col min="14083" max="14083" width="10.42578125" style="157" bestFit="1" customWidth="1"/>
    <col min="14084" max="14330" width="9.140625" style="157"/>
    <col min="14331" max="14331" width="4.42578125" style="157" customWidth="1"/>
    <col min="14332" max="14332" width="56.85546875" style="157" customWidth="1"/>
    <col min="14333" max="14333" width="14.140625" style="157" customWidth="1"/>
    <col min="14334" max="14334" width="13.42578125" style="157" customWidth="1"/>
    <col min="14335" max="14335" width="7.42578125" style="157" customWidth="1"/>
    <col min="14336" max="14336" width="7.28515625" style="157" customWidth="1"/>
    <col min="14337" max="14337" width="7.42578125" style="157" customWidth="1"/>
    <col min="14338" max="14338" width="8.42578125" style="157" customWidth="1"/>
    <col min="14339" max="14339" width="10.42578125" style="157" bestFit="1" customWidth="1"/>
    <col min="14340" max="14586" width="9.140625" style="157"/>
    <col min="14587" max="14587" width="4.42578125" style="157" customWidth="1"/>
    <col min="14588" max="14588" width="56.85546875" style="157" customWidth="1"/>
    <col min="14589" max="14589" width="14.140625" style="157" customWidth="1"/>
    <col min="14590" max="14590" width="13.42578125" style="157" customWidth="1"/>
    <col min="14591" max="14591" width="7.42578125" style="157" customWidth="1"/>
    <col min="14592" max="14592" width="7.28515625" style="157" customWidth="1"/>
    <col min="14593" max="14593" width="7.42578125" style="157" customWidth="1"/>
    <col min="14594" max="14594" width="8.42578125" style="157" customWidth="1"/>
    <col min="14595" max="14595" width="10.42578125" style="157" bestFit="1" customWidth="1"/>
    <col min="14596" max="14842" width="9.140625" style="157"/>
    <col min="14843" max="14843" width="4.42578125" style="157" customWidth="1"/>
    <col min="14844" max="14844" width="56.85546875" style="157" customWidth="1"/>
    <col min="14845" max="14845" width="14.140625" style="157" customWidth="1"/>
    <col min="14846" max="14846" width="13.42578125" style="157" customWidth="1"/>
    <col min="14847" max="14847" width="7.42578125" style="157" customWidth="1"/>
    <col min="14848" max="14848" width="7.28515625" style="157" customWidth="1"/>
    <col min="14849" max="14849" width="7.42578125" style="157" customWidth="1"/>
    <col min="14850" max="14850" width="8.42578125" style="157" customWidth="1"/>
    <col min="14851" max="14851" width="10.42578125" style="157" bestFit="1" customWidth="1"/>
    <col min="14852" max="15098" width="9.140625" style="157"/>
    <col min="15099" max="15099" width="4.42578125" style="157" customWidth="1"/>
    <col min="15100" max="15100" width="56.85546875" style="157" customWidth="1"/>
    <col min="15101" max="15101" width="14.140625" style="157" customWidth="1"/>
    <col min="15102" max="15102" width="13.42578125" style="157" customWidth="1"/>
    <col min="15103" max="15103" width="7.42578125" style="157" customWidth="1"/>
    <col min="15104" max="15104" width="7.28515625" style="157" customWidth="1"/>
    <col min="15105" max="15105" width="7.42578125" style="157" customWidth="1"/>
    <col min="15106" max="15106" width="8.42578125" style="157" customWidth="1"/>
    <col min="15107" max="15107" width="10.42578125" style="157" bestFit="1" customWidth="1"/>
    <col min="15108" max="15354" width="9.140625" style="157"/>
    <col min="15355" max="15355" width="4.42578125" style="157" customWidth="1"/>
    <col min="15356" max="15356" width="56.85546875" style="157" customWidth="1"/>
    <col min="15357" max="15357" width="14.140625" style="157" customWidth="1"/>
    <col min="15358" max="15358" width="13.42578125" style="157" customWidth="1"/>
    <col min="15359" max="15359" width="7.42578125" style="157" customWidth="1"/>
    <col min="15360" max="15360" width="7.28515625" style="157" customWidth="1"/>
    <col min="15361" max="15361" width="7.42578125" style="157" customWidth="1"/>
    <col min="15362" max="15362" width="8.42578125" style="157" customWidth="1"/>
    <col min="15363" max="15363" width="10.42578125" style="157" bestFit="1" customWidth="1"/>
    <col min="15364" max="15610" width="9.140625" style="157"/>
    <col min="15611" max="15611" width="4.42578125" style="157" customWidth="1"/>
    <col min="15612" max="15612" width="56.85546875" style="157" customWidth="1"/>
    <col min="15613" max="15613" width="14.140625" style="157" customWidth="1"/>
    <col min="15614" max="15614" width="13.42578125" style="157" customWidth="1"/>
    <col min="15615" max="15615" width="7.42578125" style="157" customWidth="1"/>
    <col min="15616" max="15616" width="7.28515625" style="157" customWidth="1"/>
    <col min="15617" max="15617" width="7.42578125" style="157" customWidth="1"/>
    <col min="15618" max="15618" width="8.42578125" style="157" customWidth="1"/>
    <col min="15619" max="15619" width="10.42578125" style="157" bestFit="1" customWidth="1"/>
    <col min="15620" max="15866" width="9.140625" style="157"/>
    <col min="15867" max="15867" width="4.42578125" style="157" customWidth="1"/>
    <col min="15868" max="15868" width="56.85546875" style="157" customWidth="1"/>
    <col min="15869" max="15869" width="14.140625" style="157" customWidth="1"/>
    <col min="15870" max="15870" width="13.42578125" style="157" customWidth="1"/>
    <col min="15871" max="15871" width="7.42578125" style="157" customWidth="1"/>
    <col min="15872" max="15872" width="7.28515625" style="157" customWidth="1"/>
    <col min="15873" max="15873" width="7.42578125" style="157" customWidth="1"/>
    <col min="15874" max="15874" width="8.42578125" style="157" customWidth="1"/>
    <col min="15875" max="15875" width="10.42578125" style="157" bestFit="1" customWidth="1"/>
    <col min="15876" max="16122" width="9.140625" style="157"/>
    <col min="16123" max="16123" width="4.42578125" style="157" customWidth="1"/>
    <col min="16124" max="16124" width="56.85546875" style="157" customWidth="1"/>
    <col min="16125" max="16125" width="14.140625" style="157" customWidth="1"/>
    <col min="16126" max="16126" width="13.42578125" style="157" customWidth="1"/>
    <col min="16127" max="16127" width="7.42578125" style="157" customWidth="1"/>
    <col min="16128" max="16128" width="7.28515625" style="157" customWidth="1"/>
    <col min="16129" max="16129" width="7.42578125" style="157" customWidth="1"/>
    <col min="16130" max="16130" width="8.42578125" style="157" customWidth="1"/>
    <col min="16131" max="16131" width="10.42578125" style="157" bestFit="1" customWidth="1"/>
    <col min="16132" max="16384" width="9.140625" style="157"/>
  </cols>
  <sheetData>
    <row r="1" spans="1:4" ht="18" customHeight="1" x14ac:dyDescent="0.25">
      <c r="C1" s="158" t="s">
        <v>0</v>
      </c>
    </row>
    <row r="2" spans="1:4" ht="13.5" customHeight="1" x14ac:dyDescent="0.25">
      <c r="B2" s="159"/>
      <c r="C2" s="158" t="s">
        <v>257</v>
      </c>
    </row>
    <row r="3" spans="1:4" ht="14.25" customHeight="1" x14ac:dyDescent="0.25">
      <c r="A3" s="160"/>
      <c r="B3" s="160"/>
      <c r="C3" s="158" t="s">
        <v>258</v>
      </c>
    </row>
    <row r="4" spans="1:4" ht="14.25" customHeight="1" x14ac:dyDescent="0.25">
      <c r="B4" s="161"/>
      <c r="C4" s="158" t="s">
        <v>210</v>
      </c>
    </row>
    <row r="5" spans="1:4" ht="14.25" customHeight="1" x14ac:dyDescent="0.25">
      <c r="B5" s="161"/>
      <c r="C5" s="158"/>
    </row>
    <row r="6" spans="1:4" ht="14.25" customHeight="1" x14ac:dyDescent="0.25">
      <c r="B6" s="160" t="s">
        <v>259</v>
      </c>
      <c r="C6" s="162"/>
    </row>
    <row r="7" spans="1:4" x14ac:dyDescent="0.25">
      <c r="C7" s="163" t="s">
        <v>1</v>
      </c>
    </row>
    <row r="8" spans="1:4" s="171" customFormat="1" ht="20.25" customHeight="1" x14ac:dyDescent="0.25">
      <c r="A8" s="164" t="s">
        <v>2</v>
      </c>
      <c r="B8" s="210" t="s">
        <v>3</v>
      </c>
      <c r="C8" s="165" t="s">
        <v>4</v>
      </c>
      <c r="D8" s="193"/>
    </row>
    <row r="9" spans="1:4" s="171" customFormat="1" x14ac:dyDescent="0.25">
      <c r="A9" s="167">
        <v>1</v>
      </c>
      <c r="B9" s="211" t="s">
        <v>5</v>
      </c>
      <c r="C9" s="212">
        <f>C10+C14+C18</f>
        <v>34298</v>
      </c>
      <c r="D9" s="166"/>
    </row>
    <row r="10" spans="1:4" s="171" customFormat="1" x14ac:dyDescent="0.25">
      <c r="A10" s="167">
        <v>2</v>
      </c>
      <c r="B10" s="211" t="s">
        <v>211</v>
      </c>
      <c r="C10" s="212">
        <f>C11</f>
        <v>33008</v>
      </c>
      <c r="D10" s="166"/>
    </row>
    <row r="11" spans="1:4" s="171" customFormat="1" x14ac:dyDescent="0.25">
      <c r="A11" s="167">
        <v>3</v>
      </c>
      <c r="B11" s="213" t="s">
        <v>212</v>
      </c>
      <c r="C11" s="169">
        <v>33008</v>
      </c>
      <c r="D11" s="170"/>
    </row>
    <row r="12" spans="1:4" s="171" customFormat="1" ht="36.75" customHeight="1" x14ac:dyDescent="0.25">
      <c r="A12" s="167" t="s">
        <v>213</v>
      </c>
      <c r="B12" s="168" t="s">
        <v>349</v>
      </c>
      <c r="C12" s="169">
        <v>32988</v>
      </c>
      <c r="D12" s="170"/>
    </row>
    <row r="13" spans="1:4" s="171" customFormat="1" ht="25.5" x14ac:dyDescent="0.25">
      <c r="A13" s="167" t="s">
        <v>214</v>
      </c>
      <c r="B13" s="172" t="s">
        <v>207</v>
      </c>
      <c r="C13" s="169">
        <v>20</v>
      </c>
      <c r="D13" s="170"/>
    </row>
    <row r="14" spans="1:4" s="171" customFormat="1" x14ac:dyDescent="0.25">
      <c r="A14" s="167">
        <v>4</v>
      </c>
      <c r="B14" s="214" t="s">
        <v>6</v>
      </c>
      <c r="C14" s="215">
        <f>C15+C16+C17</f>
        <v>1240</v>
      </c>
    </row>
    <row r="15" spans="1:4" s="171" customFormat="1" x14ac:dyDescent="0.25">
      <c r="A15" s="167">
        <v>5</v>
      </c>
      <c r="B15" s="213" t="s">
        <v>7</v>
      </c>
      <c r="C15" s="169">
        <v>720</v>
      </c>
    </row>
    <row r="16" spans="1:4" s="171" customFormat="1" x14ac:dyDescent="0.25">
      <c r="A16" s="167">
        <v>6</v>
      </c>
      <c r="B16" s="213" t="s">
        <v>8</v>
      </c>
      <c r="C16" s="169">
        <v>500</v>
      </c>
    </row>
    <row r="17" spans="1:4" s="171" customFormat="1" x14ac:dyDescent="0.25">
      <c r="A17" s="167">
        <v>7</v>
      </c>
      <c r="B17" s="213" t="s">
        <v>9</v>
      </c>
      <c r="C17" s="169">
        <v>20</v>
      </c>
    </row>
    <row r="18" spans="1:4" s="171" customFormat="1" x14ac:dyDescent="0.25">
      <c r="A18" s="167">
        <v>8</v>
      </c>
      <c r="B18" s="214" t="s">
        <v>139</v>
      </c>
      <c r="C18" s="216">
        <f>C19</f>
        <v>50</v>
      </c>
    </row>
    <row r="19" spans="1:4" s="171" customFormat="1" x14ac:dyDescent="0.25">
      <c r="A19" s="167">
        <v>9</v>
      </c>
      <c r="B19" s="213" t="s">
        <v>10</v>
      </c>
      <c r="C19" s="169">
        <v>50</v>
      </c>
    </row>
    <row r="20" spans="1:4" s="171" customFormat="1" x14ac:dyDescent="0.25">
      <c r="A20" s="167">
        <v>10</v>
      </c>
      <c r="B20" s="214" t="s">
        <v>256</v>
      </c>
      <c r="C20" s="216">
        <f>C21+C25+C30+C35+C37+C36</f>
        <v>3053.5</v>
      </c>
    </row>
    <row r="21" spans="1:4" s="171" customFormat="1" x14ac:dyDescent="0.25">
      <c r="A21" s="167">
        <v>11</v>
      </c>
      <c r="B21" s="214" t="s">
        <v>140</v>
      </c>
      <c r="C21" s="216">
        <f>C23+C24+C22</f>
        <v>251</v>
      </c>
    </row>
    <row r="22" spans="1:4" s="171" customFormat="1" x14ac:dyDescent="0.25">
      <c r="A22" s="167">
        <v>12</v>
      </c>
      <c r="B22" s="217" t="s">
        <v>13</v>
      </c>
      <c r="C22" s="169">
        <v>1</v>
      </c>
    </row>
    <row r="23" spans="1:4" s="171" customFormat="1" ht="24" customHeight="1" x14ac:dyDescent="0.25">
      <c r="A23" s="167">
        <v>13</v>
      </c>
      <c r="B23" s="218" t="s">
        <v>14</v>
      </c>
      <c r="C23" s="169">
        <v>60</v>
      </c>
    </row>
    <row r="24" spans="1:4" s="171" customFormat="1" ht="15.6" customHeight="1" x14ac:dyDescent="0.25">
      <c r="A24" s="167">
        <v>14</v>
      </c>
      <c r="B24" s="218" t="s">
        <v>15</v>
      </c>
      <c r="C24" s="169">
        <v>190</v>
      </c>
    </row>
    <row r="25" spans="1:4" s="171" customFormat="1" ht="15" customHeight="1" x14ac:dyDescent="0.25">
      <c r="A25" s="167">
        <v>15</v>
      </c>
      <c r="B25" s="176" t="s">
        <v>201</v>
      </c>
      <c r="C25" s="216">
        <f>C26+C27+C28+C29</f>
        <v>1398.5</v>
      </c>
    </row>
    <row r="26" spans="1:4" s="171" customFormat="1" ht="13.9" customHeight="1" x14ac:dyDescent="0.25">
      <c r="A26" s="167">
        <v>16</v>
      </c>
      <c r="B26" s="218" t="s">
        <v>16</v>
      </c>
      <c r="C26" s="169">
        <v>67.599999999999994</v>
      </c>
    </row>
    <row r="27" spans="1:4" s="171" customFormat="1" x14ac:dyDescent="0.25">
      <c r="A27" s="167">
        <v>17</v>
      </c>
      <c r="B27" s="213" t="s">
        <v>146</v>
      </c>
      <c r="C27" s="169">
        <v>216.8</v>
      </c>
      <c r="D27" s="219"/>
    </row>
    <row r="28" spans="1:4" s="171" customFormat="1" x14ac:dyDescent="0.25">
      <c r="A28" s="167">
        <v>18</v>
      </c>
      <c r="B28" s="213" t="s">
        <v>17</v>
      </c>
      <c r="C28" s="169">
        <v>814.1</v>
      </c>
    </row>
    <row r="29" spans="1:4" s="171" customFormat="1" x14ac:dyDescent="0.25">
      <c r="A29" s="167">
        <v>19</v>
      </c>
      <c r="B29" s="213" t="s">
        <v>200</v>
      </c>
      <c r="C29" s="169">
        <v>300</v>
      </c>
    </row>
    <row r="30" spans="1:4" s="171" customFormat="1" x14ac:dyDescent="0.25">
      <c r="A30" s="167">
        <v>20</v>
      </c>
      <c r="B30" s="220" t="s">
        <v>204</v>
      </c>
      <c r="C30" s="216">
        <f>C31+C32</f>
        <v>1365</v>
      </c>
    </row>
    <row r="31" spans="1:4" s="171" customFormat="1" x14ac:dyDescent="0.25">
      <c r="A31" s="167">
        <v>21</v>
      </c>
      <c r="B31" s="213" t="s">
        <v>138</v>
      </c>
      <c r="C31" s="169">
        <v>65</v>
      </c>
    </row>
    <row r="32" spans="1:4" s="171" customFormat="1" x14ac:dyDescent="0.25">
      <c r="A32" s="167">
        <v>22</v>
      </c>
      <c r="B32" s="213" t="s">
        <v>205</v>
      </c>
      <c r="C32" s="169">
        <v>1300</v>
      </c>
    </row>
    <row r="33" spans="1:5" s="171" customFormat="1" x14ac:dyDescent="0.25">
      <c r="A33" s="167">
        <v>23</v>
      </c>
      <c r="B33" s="213" t="s">
        <v>11</v>
      </c>
      <c r="C33" s="169">
        <v>1050</v>
      </c>
    </row>
    <row r="34" spans="1:5" s="171" customFormat="1" x14ac:dyDescent="0.25">
      <c r="A34" s="167">
        <v>24</v>
      </c>
      <c r="B34" s="213" t="s">
        <v>12</v>
      </c>
      <c r="C34" s="169">
        <v>250</v>
      </c>
    </row>
    <row r="35" spans="1:5" s="171" customFormat="1" x14ac:dyDescent="0.25">
      <c r="A35" s="167">
        <v>25</v>
      </c>
      <c r="B35" s="213" t="s">
        <v>18</v>
      </c>
      <c r="C35" s="169">
        <v>28</v>
      </c>
    </row>
    <row r="36" spans="1:5" s="171" customFormat="1" ht="27" customHeight="1" x14ac:dyDescent="0.25">
      <c r="A36" s="167">
        <v>26</v>
      </c>
      <c r="B36" s="168" t="s">
        <v>19</v>
      </c>
      <c r="C36" s="169">
        <v>6</v>
      </c>
    </row>
    <row r="37" spans="1:5" s="171" customFormat="1" x14ac:dyDescent="0.25">
      <c r="A37" s="167">
        <v>27</v>
      </c>
      <c r="B37" s="213" t="s">
        <v>20</v>
      </c>
      <c r="C37" s="169">
        <v>5</v>
      </c>
      <c r="D37" s="221"/>
      <c r="E37" s="196"/>
    </row>
    <row r="38" spans="1:5" s="171" customFormat="1" ht="17.25" customHeight="1" x14ac:dyDescent="0.25">
      <c r="A38" s="167">
        <v>28</v>
      </c>
      <c r="B38" s="176" t="s">
        <v>206</v>
      </c>
      <c r="C38" s="216">
        <f>C39+C40</f>
        <v>88</v>
      </c>
      <c r="D38" s="221"/>
    </row>
    <row r="39" spans="1:5" s="171" customFormat="1" ht="15" customHeight="1" x14ac:dyDescent="0.25">
      <c r="A39" s="167">
        <v>29</v>
      </c>
      <c r="B39" s="218" t="s">
        <v>145</v>
      </c>
      <c r="C39" s="169">
        <v>60</v>
      </c>
    </row>
    <row r="40" spans="1:5" s="171" customFormat="1" ht="16.5" customHeight="1" x14ac:dyDescent="0.25">
      <c r="A40" s="167">
        <v>30</v>
      </c>
      <c r="B40" s="218" t="s">
        <v>21</v>
      </c>
      <c r="C40" s="169">
        <v>28</v>
      </c>
    </row>
    <row r="41" spans="1:5" s="171" customFormat="1" ht="15.6" customHeight="1" x14ac:dyDescent="0.25">
      <c r="A41" s="167">
        <v>31</v>
      </c>
      <c r="B41" s="175" t="s">
        <v>202</v>
      </c>
      <c r="C41" s="216">
        <f>C9+C20+C38</f>
        <v>37439.5</v>
      </c>
      <c r="D41" s="221"/>
    </row>
    <row r="42" spans="1:5" s="171" customFormat="1" ht="15.6" customHeight="1" x14ac:dyDescent="0.25">
      <c r="A42" s="167">
        <v>32</v>
      </c>
      <c r="B42" s="176" t="s">
        <v>379</v>
      </c>
      <c r="C42" s="216">
        <f>C44+C43</f>
        <v>26428.881999999998</v>
      </c>
    </row>
    <row r="43" spans="1:5" s="171" customFormat="1" ht="27.75" customHeight="1" x14ac:dyDescent="0.25">
      <c r="A43" s="167">
        <v>33</v>
      </c>
      <c r="B43" s="168" t="s">
        <v>60</v>
      </c>
      <c r="C43" s="216">
        <v>4202.3649999999998</v>
      </c>
    </row>
    <row r="44" spans="1:5" s="171" customFormat="1" ht="31.5" customHeight="1" x14ac:dyDescent="0.25">
      <c r="A44" s="167">
        <v>34</v>
      </c>
      <c r="B44" s="176" t="s">
        <v>380</v>
      </c>
      <c r="C44" s="216">
        <f>C45+C72+C73+C81+C76+C75+C80+C74+C77+C78+C79</f>
        <v>22226.517</v>
      </c>
    </row>
    <row r="45" spans="1:5" s="171" customFormat="1" ht="15.6" customHeight="1" x14ac:dyDescent="0.25">
      <c r="A45" s="167">
        <v>35</v>
      </c>
      <c r="B45" s="168" t="s">
        <v>22</v>
      </c>
      <c r="C45" s="216">
        <f>C46+C47+C48+C49+C50+C51+C54+C55+C56+C57+C58+C59+C60+C61+C62+C63+C64+C65+C52+C68+C66+C67+C70+C69+C71+C53</f>
        <v>3725.4520000000002</v>
      </c>
    </row>
    <row r="46" spans="1:5" s="171" customFormat="1" ht="28.5" customHeight="1" x14ac:dyDescent="0.25">
      <c r="A46" s="222" t="s">
        <v>352</v>
      </c>
      <c r="B46" s="168" t="s">
        <v>147</v>
      </c>
      <c r="C46" s="223">
        <v>0.1</v>
      </c>
      <c r="E46" s="224"/>
    </row>
    <row r="47" spans="1:5" s="171" customFormat="1" ht="27" customHeight="1" x14ac:dyDescent="0.25">
      <c r="A47" s="222" t="s">
        <v>353</v>
      </c>
      <c r="B47" s="111" t="s">
        <v>148</v>
      </c>
      <c r="C47" s="223">
        <v>6.7</v>
      </c>
      <c r="E47" s="224"/>
    </row>
    <row r="48" spans="1:5" s="171" customFormat="1" ht="15.6" customHeight="1" x14ac:dyDescent="0.25">
      <c r="A48" s="222" t="s">
        <v>354</v>
      </c>
      <c r="B48" s="213" t="s">
        <v>23</v>
      </c>
      <c r="C48" s="223">
        <v>9</v>
      </c>
      <c r="E48" s="224"/>
    </row>
    <row r="49" spans="1:5" s="171" customFormat="1" ht="14.25" customHeight="1" x14ac:dyDescent="0.25">
      <c r="A49" s="222" t="s">
        <v>355</v>
      </c>
      <c r="B49" s="168" t="s">
        <v>24</v>
      </c>
      <c r="C49" s="194">
        <v>220.1</v>
      </c>
      <c r="E49" s="224"/>
    </row>
    <row r="50" spans="1:5" s="171" customFormat="1" ht="15" customHeight="1" x14ac:dyDescent="0.25">
      <c r="A50" s="222" t="s">
        <v>356</v>
      </c>
      <c r="B50" s="168" t="s">
        <v>25</v>
      </c>
      <c r="C50" s="194">
        <v>702.3</v>
      </c>
      <c r="E50" s="224"/>
    </row>
    <row r="51" spans="1:5" s="171" customFormat="1" ht="15" customHeight="1" x14ac:dyDescent="0.25">
      <c r="A51" s="222" t="s">
        <v>357</v>
      </c>
      <c r="B51" s="168" t="s">
        <v>26</v>
      </c>
      <c r="C51" s="223">
        <v>593.29999999999995</v>
      </c>
      <c r="E51" s="224"/>
    </row>
    <row r="52" spans="1:5" s="171" customFormat="1" ht="24.75" customHeight="1" x14ac:dyDescent="0.25">
      <c r="A52" s="222" t="s">
        <v>358</v>
      </c>
      <c r="B52" s="168" t="s">
        <v>27</v>
      </c>
      <c r="C52" s="223">
        <v>588.6</v>
      </c>
      <c r="D52" s="221"/>
      <c r="E52" s="224"/>
    </row>
    <row r="53" spans="1:5" s="171" customFormat="1" ht="40.5" customHeight="1" x14ac:dyDescent="0.25">
      <c r="A53" s="222" t="s">
        <v>359</v>
      </c>
      <c r="B53" s="111" t="s">
        <v>279</v>
      </c>
      <c r="C53" s="223">
        <v>68</v>
      </c>
      <c r="D53" s="221"/>
      <c r="E53" s="224"/>
    </row>
    <row r="54" spans="1:5" s="171" customFormat="1" ht="15.75" customHeight="1" x14ac:dyDescent="0.25">
      <c r="A54" s="222" t="s">
        <v>360</v>
      </c>
      <c r="B54" s="168" t="s">
        <v>28</v>
      </c>
      <c r="C54" s="223">
        <v>15.1</v>
      </c>
      <c r="E54" s="224"/>
    </row>
    <row r="55" spans="1:5" s="171" customFormat="1" ht="14.25" customHeight="1" x14ac:dyDescent="0.25">
      <c r="A55" s="222" t="s">
        <v>361</v>
      </c>
      <c r="B55" s="213" t="s">
        <v>29</v>
      </c>
      <c r="C55" s="223">
        <v>19.899999999999999</v>
      </c>
      <c r="E55" s="224"/>
    </row>
    <row r="56" spans="1:5" s="171" customFormat="1" ht="23.25" customHeight="1" x14ac:dyDescent="0.25">
      <c r="A56" s="222" t="s">
        <v>362</v>
      </c>
      <c r="B56" s="168" t="s">
        <v>30</v>
      </c>
      <c r="C56" s="223">
        <v>96.1</v>
      </c>
      <c r="E56" s="224"/>
    </row>
    <row r="57" spans="1:5" s="171" customFormat="1" ht="15.6" customHeight="1" x14ac:dyDescent="0.25">
      <c r="A57" s="222" t="s">
        <v>364</v>
      </c>
      <c r="B57" s="218" t="s">
        <v>31</v>
      </c>
      <c r="C57" s="223">
        <v>29.7</v>
      </c>
      <c r="E57" s="224"/>
    </row>
    <row r="58" spans="1:5" s="171" customFormat="1" ht="15.6" customHeight="1" x14ac:dyDescent="0.25">
      <c r="A58" s="222" t="s">
        <v>365</v>
      </c>
      <c r="B58" s="218" t="s">
        <v>32</v>
      </c>
      <c r="C58" s="223">
        <v>3.1</v>
      </c>
      <c r="E58" s="224"/>
    </row>
    <row r="59" spans="1:5" s="171" customFormat="1" ht="15.6" customHeight="1" x14ac:dyDescent="0.25">
      <c r="A59" s="222" t="s">
        <v>366</v>
      </c>
      <c r="B59" s="218" t="s">
        <v>33</v>
      </c>
      <c r="C59" s="223">
        <v>0.6</v>
      </c>
      <c r="E59" s="224"/>
    </row>
    <row r="60" spans="1:5" s="171" customFormat="1" ht="27" customHeight="1" x14ac:dyDescent="0.25">
      <c r="A60" s="222" t="s">
        <v>367</v>
      </c>
      <c r="B60" s="218" t="s">
        <v>265</v>
      </c>
      <c r="C60" s="223">
        <v>27.9</v>
      </c>
      <c r="E60" s="224"/>
    </row>
    <row r="61" spans="1:5" s="171" customFormat="1" ht="15.6" customHeight="1" x14ac:dyDescent="0.25">
      <c r="A61" s="222" t="s">
        <v>368</v>
      </c>
      <c r="B61" s="218" t="s">
        <v>34</v>
      </c>
      <c r="C61" s="223">
        <v>705.6</v>
      </c>
      <c r="E61" s="224"/>
    </row>
    <row r="62" spans="1:5" s="171" customFormat="1" ht="25.15" customHeight="1" x14ac:dyDescent="0.25">
      <c r="A62" s="222" t="s">
        <v>369</v>
      </c>
      <c r="B62" s="218" t="s">
        <v>152</v>
      </c>
      <c r="C62" s="223">
        <v>4.4000000000000004</v>
      </c>
      <c r="E62" s="224"/>
    </row>
    <row r="63" spans="1:5" s="171" customFormat="1" ht="15.6" customHeight="1" x14ac:dyDescent="0.25">
      <c r="A63" s="222" t="s">
        <v>370</v>
      </c>
      <c r="B63" s="218" t="s">
        <v>35</v>
      </c>
      <c r="C63" s="223">
        <v>145.4</v>
      </c>
      <c r="E63" s="224"/>
    </row>
    <row r="64" spans="1:5" s="171" customFormat="1" ht="15.6" customHeight="1" x14ac:dyDescent="0.25">
      <c r="A64" s="222" t="s">
        <v>371</v>
      </c>
      <c r="B64" s="213" t="s">
        <v>36</v>
      </c>
      <c r="C64" s="223">
        <v>62</v>
      </c>
      <c r="E64" s="224"/>
    </row>
    <row r="65" spans="1:5" s="171" customFormat="1" ht="15.6" customHeight="1" x14ac:dyDescent="0.25">
      <c r="A65" s="222" t="s">
        <v>372</v>
      </c>
      <c r="B65" s="213" t="s">
        <v>37</v>
      </c>
      <c r="C65" s="223">
        <v>9.6999999999999993</v>
      </c>
      <c r="E65" s="224"/>
    </row>
    <row r="66" spans="1:5" s="171" customFormat="1" ht="42" customHeight="1" x14ac:dyDescent="0.25">
      <c r="A66" s="222" t="s">
        <v>373</v>
      </c>
      <c r="B66" s="225" t="s">
        <v>215</v>
      </c>
      <c r="C66" s="226">
        <v>285.8</v>
      </c>
      <c r="E66" s="227"/>
    </row>
    <row r="67" spans="1:5" s="171" customFormat="1" ht="40.15" customHeight="1" x14ac:dyDescent="0.25">
      <c r="A67" s="222" t="s">
        <v>374</v>
      </c>
      <c r="B67" s="111" t="s">
        <v>218</v>
      </c>
      <c r="C67" s="226">
        <v>63</v>
      </c>
      <c r="E67" s="227"/>
    </row>
    <row r="68" spans="1:5" s="171" customFormat="1" ht="15.6" customHeight="1" x14ac:dyDescent="0.25">
      <c r="A68" s="222" t="s">
        <v>375</v>
      </c>
      <c r="B68" s="217" t="s">
        <v>38</v>
      </c>
      <c r="C68" s="226">
        <v>0.4</v>
      </c>
      <c r="E68" s="227"/>
    </row>
    <row r="69" spans="1:5" s="171" customFormat="1" ht="29.25" customHeight="1" x14ac:dyDescent="0.25">
      <c r="A69" s="222" t="s">
        <v>376</v>
      </c>
      <c r="B69" s="111" t="s">
        <v>141</v>
      </c>
      <c r="C69" s="226">
        <v>0.69599999999999995</v>
      </c>
      <c r="E69" s="227"/>
    </row>
    <row r="70" spans="1:5" s="171" customFormat="1" ht="15.6" customHeight="1" x14ac:dyDescent="0.25">
      <c r="A70" s="222" t="s">
        <v>377</v>
      </c>
      <c r="B70" s="195" t="s">
        <v>39</v>
      </c>
      <c r="C70" s="226">
        <v>35.688000000000002</v>
      </c>
      <c r="E70" s="227"/>
    </row>
    <row r="71" spans="1:5" s="171" customFormat="1" ht="38.25" customHeight="1" x14ac:dyDescent="0.25">
      <c r="A71" s="222" t="s">
        <v>378</v>
      </c>
      <c r="B71" s="111" t="s">
        <v>191</v>
      </c>
      <c r="C71" s="228">
        <v>32.268000000000001</v>
      </c>
      <c r="E71" s="227"/>
    </row>
    <row r="72" spans="1:5" s="171" customFormat="1" ht="15.6" customHeight="1" x14ac:dyDescent="0.25">
      <c r="A72" s="167">
        <v>36</v>
      </c>
      <c r="B72" s="213" t="s">
        <v>40</v>
      </c>
      <c r="C72" s="216">
        <v>15710.2</v>
      </c>
      <c r="E72" s="196"/>
    </row>
    <row r="73" spans="1:5" s="171" customFormat="1" ht="27.75" customHeight="1" x14ac:dyDescent="0.25">
      <c r="A73" s="167">
        <v>37</v>
      </c>
      <c r="B73" s="229" t="s">
        <v>41</v>
      </c>
      <c r="C73" s="216">
        <v>80.599999999999994</v>
      </c>
    </row>
    <row r="74" spans="1:5" s="171" customFormat="1" ht="34.5" customHeight="1" x14ac:dyDescent="0.25">
      <c r="A74" s="167">
        <v>38</v>
      </c>
      <c r="B74" s="178" t="s">
        <v>266</v>
      </c>
      <c r="C74" s="230">
        <v>7.07</v>
      </c>
    </row>
    <row r="75" spans="1:5" s="171" customFormat="1" ht="16.5" customHeight="1" x14ac:dyDescent="0.25">
      <c r="A75" s="167">
        <v>39</v>
      </c>
      <c r="B75" s="231" t="s">
        <v>154</v>
      </c>
      <c r="C75" s="232">
        <v>336</v>
      </c>
    </row>
    <row r="76" spans="1:5" s="171" customFormat="1" ht="17.45" customHeight="1" x14ac:dyDescent="0.25">
      <c r="A76" s="167">
        <v>40</v>
      </c>
      <c r="B76" s="172" t="s">
        <v>151</v>
      </c>
      <c r="C76" s="179">
        <v>38.463999999999999</v>
      </c>
    </row>
    <row r="77" spans="1:5" s="171" customFormat="1" ht="22.15" customHeight="1" x14ac:dyDescent="0.25">
      <c r="A77" s="167">
        <v>41</v>
      </c>
      <c r="B77" s="172" t="s">
        <v>223</v>
      </c>
      <c r="C77" s="179">
        <v>93</v>
      </c>
    </row>
    <row r="78" spans="1:5" s="171" customFormat="1" ht="27.6" customHeight="1" x14ac:dyDescent="0.25">
      <c r="A78" s="167">
        <v>42</v>
      </c>
      <c r="B78" s="233" t="s">
        <v>267</v>
      </c>
      <c r="C78" s="179">
        <v>86.207999999999998</v>
      </c>
    </row>
    <row r="79" spans="1:5" s="171" customFormat="1" ht="22.9" customHeight="1" x14ac:dyDescent="0.25">
      <c r="A79" s="167">
        <v>43</v>
      </c>
      <c r="B79" s="234" t="s">
        <v>268</v>
      </c>
      <c r="C79" s="179">
        <v>24.678999999999998</v>
      </c>
    </row>
    <row r="80" spans="1:5" s="171" customFormat="1" ht="32.450000000000003" customHeight="1" x14ac:dyDescent="0.25">
      <c r="A80" s="167">
        <v>44</v>
      </c>
      <c r="B80" s="111" t="s">
        <v>157</v>
      </c>
      <c r="C80" s="179">
        <v>2000</v>
      </c>
    </row>
    <row r="81" spans="1:5" s="171" customFormat="1" ht="30" customHeight="1" x14ac:dyDescent="0.25">
      <c r="A81" s="167">
        <v>45</v>
      </c>
      <c r="B81" s="180" t="s">
        <v>42</v>
      </c>
      <c r="C81" s="179">
        <v>124.84399999999999</v>
      </c>
    </row>
    <row r="82" spans="1:5" s="171" customFormat="1" ht="15.6" customHeight="1" x14ac:dyDescent="0.25">
      <c r="A82" s="167">
        <v>46</v>
      </c>
      <c r="B82" s="235" t="s">
        <v>203</v>
      </c>
      <c r="C82" s="181">
        <f>C41+C42</f>
        <v>63868.381999999998</v>
      </c>
    </row>
    <row r="83" spans="1:5" s="171" customFormat="1" ht="25.5" customHeight="1" x14ac:dyDescent="0.25">
      <c r="A83" s="167">
        <v>47</v>
      </c>
      <c r="B83" s="195" t="s">
        <v>199</v>
      </c>
      <c r="C83" s="181">
        <v>338.04700000000003</v>
      </c>
      <c r="E83" s="196"/>
    </row>
    <row r="84" spans="1:5" s="171" customFormat="1" x14ac:dyDescent="0.25">
      <c r="A84" s="167">
        <v>48</v>
      </c>
      <c r="B84" s="236" t="s">
        <v>351</v>
      </c>
      <c r="C84" s="112">
        <v>5643.6679999999997</v>
      </c>
      <c r="E84" s="221"/>
    </row>
    <row r="85" spans="1:5" s="171" customFormat="1" ht="13.5" customHeight="1" x14ac:dyDescent="0.25">
      <c r="A85" s="237">
        <v>49</v>
      </c>
      <c r="B85" s="238" t="s">
        <v>350</v>
      </c>
      <c r="C85" s="112">
        <f>C82+C84+C83</f>
        <v>69850.097000000009</v>
      </c>
    </row>
    <row r="86" spans="1:5" ht="15" customHeight="1" x14ac:dyDescent="0.25">
      <c r="B86" s="182"/>
      <c r="C86" s="183"/>
    </row>
    <row r="87" spans="1:5" ht="15" customHeight="1" x14ac:dyDescent="0.25">
      <c r="B87" s="184"/>
      <c r="C87" s="183"/>
    </row>
    <row r="88" spans="1:5" ht="13.5" customHeight="1" x14ac:dyDescent="0.25">
      <c r="B88" s="185"/>
      <c r="C88" s="183"/>
    </row>
    <row r="89" spans="1:5" ht="17.45" customHeight="1" x14ac:dyDescent="0.25">
      <c r="B89" s="186"/>
      <c r="C89" s="183"/>
      <c r="D89" s="174"/>
    </row>
    <row r="90" spans="1:5" x14ac:dyDescent="0.25">
      <c r="B90" s="186"/>
      <c r="C90" s="187"/>
    </row>
    <row r="91" spans="1:5" x14ac:dyDescent="0.25">
      <c r="B91" s="188"/>
      <c r="C91" s="187"/>
    </row>
    <row r="92" spans="1:5" ht="13.5" customHeight="1" x14ac:dyDescent="0.25">
      <c r="B92" s="189"/>
      <c r="D92" s="190"/>
    </row>
    <row r="93" spans="1:5" ht="13.5" customHeight="1" x14ac:dyDescent="0.25">
      <c r="B93" s="189"/>
    </row>
    <row r="94" spans="1:5" x14ac:dyDescent="0.25">
      <c r="D94" s="174"/>
    </row>
    <row r="96" spans="1:5" x14ac:dyDescent="0.25">
      <c r="B96" s="186"/>
      <c r="C96" s="183"/>
    </row>
    <row r="97" spans="2:3" x14ac:dyDescent="0.25">
      <c r="B97" s="186"/>
      <c r="C97" s="183"/>
    </row>
    <row r="98" spans="2:3" x14ac:dyDescent="0.25">
      <c r="B98" s="186"/>
      <c r="C98" s="183"/>
    </row>
    <row r="99" spans="2:3" x14ac:dyDescent="0.25">
      <c r="B99" s="186"/>
      <c r="C99" s="183"/>
    </row>
    <row r="100" spans="2:3" x14ac:dyDescent="0.25">
      <c r="B100" s="191"/>
      <c r="C100" s="19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5"/>
  <sheetViews>
    <sheetView topLeftCell="A94" workbookViewId="0">
      <selection activeCell="G125" sqref="G125"/>
    </sheetView>
  </sheetViews>
  <sheetFormatPr defaultRowHeight="15" x14ac:dyDescent="0.25"/>
  <cols>
    <col min="1" max="1" width="3.5703125" style="1" customWidth="1"/>
    <col min="2" max="2" width="56.28515625" style="1" customWidth="1"/>
    <col min="3" max="3" width="12.42578125" style="101" customWidth="1"/>
    <col min="4" max="4" width="12.42578125" style="94" customWidth="1"/>
    <col min="5" max="247" width="8.85546875" style="1"/>
    <col min="248" max="248" width="3.140625" style="1" customWidth="1"/>
    <col min="249" max="249" width="42.28515625" style="1" customWidth="1"/>
    <col min="250" max="250" width="10.5703125" style="1" customWidth="1"/>
    <col min="251" max="251" width="9" style="1" customWidth="1"/>
    <col min="252" max="252" width="11.140625" style="1" customWidth="1"/>
    <col min="253" max="253" width="9.85546875" style="1" customWidth="1"/>
    <col min="254" max="254" width="11.5703125" style="1" customWidth="1"/>
    <col min="255" max="255" width="10.85546875" style="1" customWidth="1"/>
    <col min="256" max="256" width="9.42578125" style="1" customWidth="1"/>
    <col min="257" max="257" width="8.28515625" style="1" customWidth="1"/>
    <col min="258" max="258" width="8.140625" style="1" customWidth="1"/>
    <col min="259" max="503" width="8.85546875" style="1"/>
    <col min="504" max="504" width="3.140625" style="1" customWidth="1"/>
    <col min="505" max="505" width="42.28515625" style="1" customWidth="1"/>
    <col min="506" max="506" width="10.5703125" style="1" customWidth="1"/>
    <col min="507" max="507" width="9" style="1" customWidth="1"/>
    <col min="508" max="508" width="11.140625" style="1" customWidth="1"/>
    <col min="509" max="509" width="9.85546875" style="1" customWidth="1"/>
    <col min="510" max="510" width="11.5703125" style="1" customWidth="1"/>
    <col min="511" max="511" width="10.85546875" style="1" customWidth="1"/>
    <col min="512" max="512" width="9.42578125" style="1" customWidth="1"/>
    <col min="513" max="513" width="8.28515625" style="1" customWidth="1"/>
    <col min="514" max="514" width="8.140625" style="1" customWidth="1"/>
    <col min="515" max="759" width="8.85546875" style="1"/>
    <col min="760" max="760" width="3.140625" style="1" customWidth="1"/>
    <col min="761" max="761" width="42.28515625" style="1" customWidth="1"/>
    <col min="762" max="762" width="10.5703125" style="1" customWidth="1"/>
    <col min="763" max="763" width="9" style="1" customWidth="1"/>
    <col min="764" max="764" width="11.140625" style="1" customWidth="1"/>
    <col min="765" max="765" width="9.85546875" style="1" customWidth="1"/>
    <col min="766" max="766" width="11.5703125" style="1" customWidth="1"/>
    <col min="767" max="767" width="10.85546875" style="1" customWidth="1"/>
    <col min="768" max="768" width="9.42578125" style="1" customWidth="1"/>
    <col min="769" max="769" width="8.28515625" style="1" customWidth="1"/>
    <col min="770" max="770" width="8.140625" style="1" customWidth="1"/>
    <col min="771" max="1015" width="8.85546875" style="1"/>
    <col min="1016" max="1016" width="3.140625" style="1" customWidth="1"/>
    <col min="1017" max="1017" width="42.28515625" style="1" customWidth="1"/>
    <col min="1018" max="1018" width="10.5703125" style="1" customWidth="1"/>
    <col min="1019" max="1019" width="9" style="1" customWidth="1"/>
    <col min="1020" max="1020" width="11.140625" style="1" customWidth="1"/>
    <col min="1021" max="1021" width="9.85546875" style="1" customWidth="1"/>
    <col min="1022" max="1022" width="11.5703125" style="1" customWidth="1"/>
    <col min="1023" max="1023" width="10.85546875" style="1" customWidth="1"/>
    <col min="1024" max="1024" width="9.42578125" style="1" customWidth="1"/>
    <col min="1025" max="1025" width="8.28515625" style="1" customWidth="1"/>
    <col min="1026" max="1026" width="8.140625" style="1" customWidth="1"/>
    <col min="1027" max="1271" width="8.85546875" style="1"/>
    <col min="1272" max="1272" width="3.140625" style="1" customWidth="1"/>
    <col min="1273" max="1273" width="42.28515625" style="1" customWidth="1"/>
    <col min="1274" max="1274" width="10.5703125" style="1" customWidth="1"/>
    <col min="1275" max="1275" width="9" style="1" customWidth="1"/>
    <col min="1276" max="1276" width="11.140625" style="1" customWidth="1"/>
    <col min="1277" max="1277" width="9.85546875" style="1" customWidth="1"/>
    <col min="1278" max="1278" width="11.5703125" style="1" customWidth="1"/>
    <col min="1279" max="1279" width="10.85546875" style="1" customWidth="1"/>
    <col min="1280" max="1280" width="9.42578125" style="1" customWidth="1"/>
    <col min="1281" max="1281" width="8.28515625" style="1" customWidth="1"/>
    <col min="1282" max="1282" width="8.140625" style="1" customWidth="1"/>
    <col min="1283" max="1527" width="8.85546875" style="1"/>
    <col min="1528" max="1528" width="3.140625" style="1" customWidth="1"/>
    <col min="1529" max="1529" width="42.28515625" style="1" customWidth="1"/>
    <col min="1530" max="1530" width="10.5703125" style="1" customWidth="1"/>
    <col min="1531" max="1531" width="9" style="1" customWidth="1"/>
    <col min="1532" max="1532" width="11.140625" style="1" customWidth="1"/>
    <col min="1533" max="1533" width="9.85546875" style="1" customWidth="1"/>
    <col min="1534" max="1534" width="11.5703125" style="1" customWidth="1"/>
    <col min="1535" max="1535" width="10.85546875" style="1" customWidth="1"/>
    <col min="1536" max="1536" width="9.42578125" style="1" customWidth="1"/>
    <col min="1537" max="1537" width="8.28515625" style="1" customWidth="1"/>
    <col min="1538" max="1538" width="8.140625" style="1" customWidth="1"/>
    <col min="1539" max="1783" width="8.85546875" style="1"/>
    <col min="1784" max="1784" width="3.140625" style="1" customWidth="1"/>
    <col min="1785" max="1785" width="42.28515625" style="1" customWidth="1"/>
    <col min="1786" max="1786" width="10.5703125" style="1" customWidth="1"/>
    <col min="1787" max="1787" width="9" style="1" customWidth="1"/>
    <col min="1788" max="1788" width="11.140625" style="1" customWidth="1"/>
    <col min="1789" max="1789" width="9.85546875" style="1" customWidth="1"/>
    <col min="1790" max="1790" width="11.5703125" style="1" customWidth="1"/>
    <col min="1791" max="1791" width="10.85546875" style="1" customWidth="1"/>
    <col min="1792" max="1792" width="9.42578125" style="1" customWidth="1"/>
    <col min="1793" max="1793" width="8.28515625" style="1" customWidth="1"/>
    <col min="1794" max="1794" width="8.140625" style="1" customWidth="1"/>
    <col min="1795" max="2039" width="8.85546875" style="1"/>
    <col min="2040" max="2040" width="3.140625" style="1" customWidth="1"/>
    <col min="2041" max="2041" width="42.28515625" style="1" customWidth="1"/>
    <col min="2042" max="2042" width="10.5703125" style="1" customWidth="1"/>
    <col min="2043" max="2043" width="9" style="1" customWidth="1"/>
    <col min="2044" max="2044" width="11.140625" style="1" customWidth="1"/>
    <col min="2045" max="2045" width="9.85546875" style="1" customWidth="1"/>
    <col min="2046" max="2046" width="11.5703125" style="1" customWidth="1"/>
    <col min="2047" max="2047" width="10.85546875" style="1" customWidth="1"/>
    <col min="2048" max="2048" width="9.42578125" style="1" customWidth="1"/>
    <col min="2049" max="2049" width="8.28515625" style="1" customWidth="1"/>
    <col min="2050" max="2050" width="8.140625" style="1" customWidth="1"/>
    <col min="2051" max="2295" width="8.85546875" style="1"/>
    <col min="2296" max="2296" width="3.140625" style="1" customWidth="1"/>
    <col min="2297" max="2297" width="42.28515625" style="1" customWidth="1"/>
    <col min="2298" max="2298" width="10.5703125" style="1" customWidth="1"/>
    <col min="2299" max="2299" width="9" style="1" customWidth="1"/>
    <col min="2300" max="2300" width="11.140625" style="1" customWidth="1"/>
    <col min="2301" max="2301" width="9.85546875" style="1" customWidth="1"/>
    <col min="2302" max="2302" width="11.5703125" style="1" customWidth="1"/>
    <col min="2303" max="2303" width="10.85546875" style="1" customWidth="1"/>
    <col min="2304" max="2304" width="9.42578125" style="1" customWidth="1"/>
    <col min="2305" max="2305" width="8.28515625" style="1" customWidth="1"/>
    <col min="2306" max="2306" width="8.140625" style="1" customWidth="1"/>
    <col min="2307" max="2551" width="8.85546875" style="1"/>
    <col min="2552" max="2552" width="3.140625" style="1" customWidth="1"/>
    <col min="2553" max="2553" width="42.28515625" style="1" customWidth="1"/>
    <col min="2554" max="2554" width="10.5703125" style="1" customWidth="1"/>
    <col min="2555" max="2555" width="9" style="1" customWidth="1"/>
    <col min="2556" max="2556" width="11.140625" style="1" customWidth="1"/>
    <col min="2557" max="2557" width="9.85546875" style="1" customWidth="1"/>
    <col min="2558" max="2558" width="11.5703125" style="1" customWidth="1"/>
    <col min="2559" max="2559" width="10.85546875" style="1" customWidth="1"/>
    <col min="2560" max="2560" width="9.42578125" style="1" customWidth="1"/>
    <col min="2561" max="2561" width="8.28515625" style="1" customWidth="1"/>
    <col min="2562" max="2562" width="8.140625" style="1" customWidth="1"/>
    <col min="2563" max="2807" width="8.85546875" style="1"/>
    <col min="2808" max="2808" width="3.140625" style="1" customWidth="1"/>
    <col min="2809" max="2809" width="42.28515625" style="1" customWidth="1"/>
    <col min="2810" max="2810" width="10.5703125" style="1" customWidth="1"/>
    <col min="2811" max="2811" width="9" style="1" customWidth="1"/>
    <col min="2812" max="2812" width="11.140625" style="1" customWidth="1"/>
    <col min="2813" max="2813" width="9.85546875" style="1" customWidth="1"/>
    <col min="2814" max="2814" width="11.5703125" style="1" customWidth="1"/>
    <col min="2815" max="2815" width="10.85546875" style="1" customWidth="1"/>
    <col min="2816" max="2816" width="9.42578125" style="1" customWidth="1"/>
    <col min="2817" max="2817" width="8.28515625" style="1" customWidth="1"/>
    <col min="2818" max="2818" width="8.140625" style="1" customWidth="1"/>
    <col min="2819" max="3063" width="8.85546875" style="1"/>
    <col min="3064" max="3064" width="3.140625" style="1" customWidth="1"/>
    <col min="3065" max="3065" width="42.28515625" style="1" customWidth="1"/>
    <col min="3066" max="3066" width="10.5703125" style="1" customWidth="1"/>
    <col min="3067" max="3067" width="9" style="1" customWidth="1"/>
    <col min="3068" max="3068" width="11.140625" style="1" customWidth="1"/>
    <col min="3069" max="3069" width="9.85546875" style="1" customWidth="1"/>
    <col min="3070" max="3070" width="11.5703125" style="1" customWidth="1"/>
    <col min="3071" max="3071" width="10.85546875" style="1" customWidth="1"/>
    <col min="3072" max="3072" width="9.42578125" style="1" customWidth="1"/>
    <col min="3073" max="3073" width="8.28515625" style="1" customWidth="1"/>
    <col min="3074" max="3074" width="8.140625" style="1" customWidth="1"/>
    <col min="3075" max="3319" width="8.85546875" style="1"/>
    <col min="3320" max="3320" width="3.140625" style="1" customWidth="1"/>
    <col min="3321" max="3321" width="42.28515625" style="1" customWidth="1"/>
    <col min="3322" max="3322" width="10.5703125" style="1" customWidth="1"/>
    <col min="3323" max="3323" width="9" style="1" customWidth="1"/>
    <col min="3324" max="3324" width="11.140625" style="1" customWidth="1"/>
    <col min="3325" max="3325" width="9.85546875" style="1" customWidth="1"/>
    <col min="3326" max="3326" width="11.5703125" style="1" customWidth="1"/>
    <col min="3327" max="3327" width="10.85546875" style="1" customWidth="1"/>
    <col min="3328" max="3328" width="9.42578125" style="1" customWidth="1"/>
    <col min="3329" max="3329" width="8.28515625" style="1" customWidth="1"/>
    <col min="3330" max="3330" width="8.140625" style="1" customWidth="1"/>
    <col min="3331" max="3575" width="8.85546875" style="1"/>
    <col min="3576" max="3576" width="3.140625" style="1" customWidth="1"/>
    <col min="3577" max="3577" width="42.28515625" style="1" customWidth="1"/>
    <col min="3578" max="3578" width="10.5703125" style="1" customWidth="1"/>
    <col min="3579" max="3579" width="9" style="1" customWidth="1"/>
    <col min="3580" max="3580" width="11.140625" style="1" customWidth="1"/>
    <col min="3581" max="3581" width="9.85546875" style="1" customWidth="1"/>
    <col min="3582" max="3582" width="11.5703125" style="1" customWidth="1"/>
    <col min="3583" max="3583" width="10.85546875" style="1" customWidth="1"/>
    <col min="3584" max="3584" width="9.42578125" style="1" customWidth="1"/>
    <col min="3585" max="3585" width="8.28515625" style="1" customWidth="1"/>
    <col min="3586" max="3586" width="8.140625" style="1" customWidth="1"/>
    <col min="3587" max="3831" width="8.85546875" style="1"/>
    <col min="3832" max="3832" width="3.140625" style="1" customWidth="1"/>
    <col min="3833" max="3833" width="42.28515625" style="1" customWidth="1"/>
    <col min="3834" max="3834" width="10.5703125" style="1" customWidth="1"/>
    <col min="3835" max="3835" width="9" style="1" customWidth="1"/>
    <col min="3836" max="3836" width="11.140625" style="1" customWidth="1"/>
    <col min="3837" max="3837" width="9.85546875" style="1" customWidth="1"/>
    <col min="3838" max="3838" width="11.5703125" style="1" customWidth="1"/>
    <col min="3839" max="3839" width="10.85546875" style="1" customWidth="1"/>
    <col min="3840" max="3840" width="9.42578125" style="1" customWidth="1"/>
    <col min="3841" max="3841" width="8.28515625" style="1" customWidth="1"/>
    <col min="3842" max="3842" width="8.140625" style="1" customWidth="1"/>
    <col min="3843" max="4087" width="8.85546875" style="1"/>
    <col min="4088" max="4088" width="3.140625" style="1" customWidth="1"/>
    <col min="4089" max="4089" width="42.28515625" style="1" customWidth="1"/>
    <col min="4090" max="4090" width="10.5703125" style="1" customWidth="1"/>
    <col min="4091" max="4091" width="9" style="1" customWidth="1"/>
    <col min="4092" max="4092" width="11.140625" style="1" customWidth="1"/>
    <col min="4093" max="4093" width="9.85546875" style="1" customWidth="1"/>
    <col min="4094" max="4094" width="11.5703125" style="1" customWidth="1"/>
    <col min="4095" max="4095" width="10.85546875" style="1" customWidth="1"/>
    <col min="4096" max="4096" width="9.42578125" style="1" customWidth="1"/>
    <col min="4097" max="4097" width="8.28515625" style="1" customWidth="1"/>
    <col min="4098" max="4098" width="8.140625" style="1" customWidth="1"/>
    <col min="4099" max="4343" width="8.85546875" style="1"/>
    <col min="4344" max="4344" width="3.140625" style="1" customWidth="1"/>
    <col min="4345" max="4345" width="42.28515625" style="1" customWidth="1"/>
    <col min="4346" max="4346" width="10.5703125" style="1" customWidth="1"/>
    <col min="4347" max="4347" width="9" style="1" customWidth="1"/>
    <col min="4348" max="4348" width="11.140625" style="1" customWidth="1"/>
    <col min="4349" max="4349" width="9.85546875" style="1" customWidth="1"/>
    <col min="4350" max="4350" width="11.5703125" style="1" customWidth="1"/>
    <col min="4351" max="4351" width="10.85546875" style="1" customWidth="1"/>
    <col min="4352" max="4352" width="9.42578125" style="1" customWidth="1"/>
    <col min="4353" max="4353" width="8.28515625" style="1" customWidth="1"/>
    <col min="4354" max="4354" width="8.140625" style="1" customWidth="1"/>
    <col min="4355" max="4599" width="8.85546875" style="1"/>
    <col min="4600" max="4600" width="3.140625" style="1" customWidth="1"/>
    <col min="4601" max="4601" width="42.28515625" style="1" customWidth="1"/>
    <col min="4602" max="4602" width="10.5703125" style="1" customWidth="1"/>
    <col min="4603" max="4603" width="9" style="1" customWidth="1"/>
    <col min="4604" max="4604" width="11.140625" style="1" customWidth="1"/>
    <col min="4605" max="4605" width="9.85546875" style="1" customWidth="1"/>
    <col min="4606" max="4606" width="11.5703125" style="1" customWidth="1"/>
    <col min="4607" max="4607" width="10.85546875" style="1" customWidth="1"/>
    <col min="4608" max="4608" width="9.42578125" style="1" customWidth="1"/>
    <col min="4609" max="4609" width="8.28515625" style="1" customWidth="1"/>
    <col min="4610" max="4610" width="8.140625" style="1" customWidth="1"/>
    <col min="4611" max="4855" width="8.85546875" style="1"/>
    <col min="4856" max="4856" width="3.140625" style="1" customWidth="1"/>
    <col min="4857" max="4857" width="42.28515625" style="1" customWidth="1"/>
    <col min="4858" max="4858" width="10.5703125" style="1" customWidth="1"/>
    <col min="4859" max="4859" width="9" style="1" customWidth="1"/>
    <col min="4860" max="4860" width="11.140625" style="1" customWidth="1"/>
    <col min="4861" max="4861" width="9.85546875" style="1" customWidth="1"/>
    <col min="4862" max="4862" width="11.5703125" style="1" customWidth="1"/>
    <col min="4863" max="4863" width="10.85546875" style="1" customWidth="1"/>
    <col min="4864" max="4864" width="9.42578125" style="1" customWidth="1"/>
    <col min="4865" max="4865" width="8.28515625" style="1" customWidth="1"/>
    <col min="4866" max="4866" width="8.140625" style="1" customWidth="1"/>
    <col min="4867" max="5111" width="8.85546875" style="1"/>
    <col min="5112" max="5112" width="3.140625" style="1" customWidth="1"/>
    <col min="5113" max="5113" width="42.28515625" style="1" customWidth="1"/>
    <col min="5114" max="5114" width="10.5703125" style="1" customWidth="1"/>
    <col min="5115" max="5115" width="9" style="1" customWidth="1"/>
    <col min="5116" max="5116" width="11.140625" style="1" customWidth="1"/>
    <col min="5117" max="5117" width="9.85546875" style="1" customWidth="1"/>
    <col min="5118" max="5118" width="11.5703125" style="1" customWidth="1"/>
    <col min="5119" max="5119" width="10.85546875" style="1" customWidth="1"/>
    <col min="5120" max="5120" width="9.42578125" style="1" customWidth="1"/>
    <col min="5121" max="5121" width="8.28515625" style="1" customWidth="1"/>
    <col min="5122" max="5122" width="8.140625" style="1" customWidth="1"/>
    <col min="5123" max="5367" width="8.85546875" style="1"/>
    <col min="5368" max="5368" width="3.140625" style="1" customWidth="1"/>
    <col min="5369" max="5369" width="42.28515625" style="1" customWidth="1"/>
    <col min="5370" max="5370" width="10.5703125" style="1" customWidth="1"/>
    <col min="5371" max="5371" width="9" style="1" customWidth="1"/>
    <col min="5372" max="5372" width="11.140625" style="1" customWidth="1"/>
    <col min="5373" max="5373" width="9.85546875" style="1" customWidth="1"/>
    <col min="5374" max="5374" width="11.5703125" style="1" customWidth="1"/>
    <col min="5375" max="5375" width="10.85546875" style="1" customWidth="1"/>
    <col min="5376" max="5376" width="9.42578125" style="1" customWidth="1"/>
    <col min="5377" max="5377" width="8.28515625" style="1" customWidth="1"/>
    <col min="5378" max="5378" width="8.140625" style="1" customWidth="1"/>
    <col min="5379" max="5623" width="8.85546875" style="1"/>
    <col min="5624" max="5624" width="3.140625" style="1" customWidth="1"/>
    <col min="5625" max="5625" width="42.28515625" style="1" customWidth="1"/>
    <col min="5626" max="5626" width="10.5703125" style="1" customWidth="1"/>
    <col min="5627" max="5627" width="9" style="1" customWidth="1"/>
    <col min="5628" max="5628" width="11.140625" style="1" customWidth="1"/>
    <col min="5629" max="5629" width="9.85546875" style="1" customWidth="1"/>
    <col min="5630" max="5630" width="11.5703125" style="1" customWidth="1"/>
    <col min="5631" max="5631" width="10.85546875" style="1" customWidth="1"/>
    <col min="5632" max="5632" width="9.42578125" style="1" customWidth="1"/>
    <col min="5633" max="5633" width="8.28515625" style="1" customWidth="1"/>
    <col min="5634" max="5634" width="8.140625" style="1" customWidth="1"/>
    <col min="5635" max="5879" width="8.85546875" style="1"/>
    <col min="5880" max="5880" width="3.140625" style="1" customWidth="1"/>
    <col min="5881" max="5881" width="42.28515625" style="1" customWidth="1"/>
    <col min="5882" max="5882" width="10.5703125" style="1" customWidth="1"/>
    <col min="5883" max="5883" width="9" style="1" customWidth="1"/>
    <col min="5884" max="5884" width="11.140625" style="1" customWidth="1"/>
    <col min="5885" max="5885" width="9.85546875" style="1" customWidth="1"/>
    <col min="5886" max="5886" width="11.5703125" style="1" customWidth="1"/>
    <col min="5887" max="5887" width="10.85546875" style="1" customWidth="1"/>
    <col min="5888" max="5888" width="9.42578125" style="1" customWidth="1"/>
    <col min="5889" max="5889" width="8.28515625" style="1" customWidth="1"/>
    <col min="5890" max="5890" width="8.140625" style="1" customWidth="1"/>
    <col min="5891" max="6135" width="8.85546875" style="1"/>
    <col min="6136" max="6136" width="3.140625" style="1" customWidth="1"/>
    <col min="6137" max="6137" width="42.28515625" style="1" customWidth="1"/>
    <col min="6138" max="6138" width="10.5703125" style="1" customWidth="1"/>
    <col min="6139" max="6139" width="9" style="1" customWidth="1"/>
    <col min="6140" max="6140" width="11.140625" style="1" customWidth="1"/>
    <col min="6141" max="6141" width="9.85546875" style="1" customWidth="1"/>
    <col min="6142" max="6142" width="11.5703125" style="1" customWidth="1"/>
    <col min="6143" max="6143" width="10.85546875" style="1" customWidth="1"/>
    <col min="6144" max="6144" width="9.42578125" style="1" customWidth="1"/>
    <col min="6145" max="6145" width="8.28515625" style="1" customWidth="1"/>
    <col min="6146" max="6146" width="8.140625" style="1" customWidth="1"/>
    <col min="6147" max="6391" width="8.85546875" style="1"/>
    <col min="6392" max="6392" width="3.140625" style="1" customWidth="1"/>
    <col min="6393" max="6393" width="42.28515625" style="1" customWidth="1"/>
    <col min="6394" max="6394" width="10.5703125" style="1" customWidth="1"/>
    <col min="6395" max="6395" width="9" style="1" customWidth="1"/>
    <col min="6396" max="6396" width="11.140625" style="1" customWidth="1"/>
    <col min="6397" max="6397" width="9.85546875" style="1" customWidth="1"/>
    <col min="6398" max="6398" width="11.5703125" style="1" customWidth="1"/>
    <col min="6399" max="6399" width="10.85546875" style="1" customWidth="1"/>
    <col min="6400" max="6400" width="9.42578125" style="1" customWidth="1"/>
    <col min="6401" max="6401" width="8.28515625" style="1" customWidth="1"/>
    <col min="6402" max="6402" width="8.140625" style="1" customWidth="1"/>
    <col min="6403" max="6647" width="8.85546875" style="1"/>
    <col min="6648" max="6648" width="3.140625" style="1" customWidth="1"/>
    <col min="6649" max="6649" width="42.28515625" style="1" customWidth="1"/>
    <col min="6650" max="6650" width="10.5703125" style="1" customWidth="1"/>
    <col min="6651" max="6651" width="9" style="1" customWidth="1"/>
    <col min="6652" max="6652" width="11.140625" style="1" customWidth="1"/>
    <col min="6653" max="6653" width="9.85546875" style="1" customWidth="1"/>
    <col min="6654" max="6654" width="11.5703125" style="1" customWidth="1"/>
    <col min="6655" max="6655" width="10.85546875" style="1" customWidth="1"/>
    <col min="6656" max="6656" width="9.42578125" style="1" customWidth="1"/>
    <col min="6657" max="6657" width="8.28515625" style="1" customWidth="1"/>
    <col min="6658" max="6658" width="8.140625" style="1" customWidth="1"/>
    <col min="6659" max="6903" width="8.85546875" style="1"/>
    <col min="6904" max="6904" width="3.140625" style="1" customWidth="1"/>
    <col min="6905" max="6905" width="42.28515625" style="1" customWidth="1"/>
    <col min="6906" max="6906" width="10.5703125" style="1" customWidth="1"/>
    <col min="6907" max="6907" width="9" style="1" customWidth="1"/>
    <col min="6908" max="6908" width="11.140625" style="1" customWidth="1"/>
    <col min="6909" max="6909" width="9.85546875" style="1" customWidth="1"/>
    <col min="6910" max="6910" width="11.5703125" style="1" customWidth="1"/>
    <col min="6911" max="6911" width="10.85546875" style="1" customWidth="1"/>
    <col min="6912" max="6912" width="9.42578125" style="1" customWidth="1"/>
    <col min="6913" max="6913" width="8.28515625" style="1" customWidth="1"/>
    <col min="6914" max="6914" width="8.140625" style="1" customWidth="1"/>
    <col min="6915" max="7159" width="8.85546875" style="1"/>
    <col min="7160" max="7160" width="3.140625" style="1" customWidth="1"/>
    <col min="7161" max="7161" width="42.28515625" style="1" customWidth="1"/>
    <col min="7162" max="7162" width="10.5703125" style="1" customWidth="1"/>
    <col min="7163" max="7163" width="9" style="1" customWidth="1"/>
    <col min="7164" max="7164" width="11.140625" style="1" customWidth="1"/>
    <col min="7165" max="7165" width="9.85546875" style="1" customWidth="1"/>
    <col min="7166" max="7166" width="11.5703125" style="1" customWidth="1"/>
    <col min="7167" max="7167" width="10.85546875" style="1" customWidth="1"/>
    <col min="7168" max="7168" width="9.42578125" style="1" customWidth="1"/>
    <col min="7169" max="7169" width="8.28515625" style="1" customWidth="1"/>
    <col min="7170" max="7170" width="8.140625" style="1" customWidth="1"/>
    <col min="7171" max="7415" width="8.85546875" style="1"/>
    <col min="7416" max="7416" width="3.140625" style="1" customWidth="1"/>
    <col min="7417" max="7417" width="42.28515625" style="1" customWidth="1"/>
    <col min="7418" max="7418" width="10.5703125" style="1" customWidth="1"/>
    <col min="7419" max="7419" width="9" style="1" customWidth="1"/>
    <col min="7420" max="7420" width="11.140625" style="1" customWidth="1"/>
    <col min="7421" max="7421" width="9.85546875" style="1" customWidth="1"/>
    <col min="7422" max="7422" width="11.5703125" style="1" customWidth="1"/>
    <col min="7423" max="7423" width="10.85546875" style="1" customWidth="1"/>
    <col min="7424" max="7424" width="9.42578125" style="1" customWidth="1"/>
    <col min="7425" max="7425" width="8.28515625" style="1" customWidth="1"/>
    <col min="7426" max="7426" width="8.140625" style="1" customWidth="1"/>
    <col min="7427" max="7671" width="8.85546875" style="1"/>
    <col min="7672" max="7672" width="3.140625" style="1" customWidth="1"/>
    <col min="7673" max="7673" width="42.28515625" style="1" customWidth="1"/>
    <col min="7674" max="7674" width="10.5703125" style="1" customWidth="1"/>
    <col min="7675" max="7675" width="9" style="1" customWidth="1"/>
    <col min="7676" max="7676" width="11.140625" style="1" customWidth="1"/>
    <col min="7677" max="7677" width="9.85546875" style="1" customWidth="1"/>
    <col min="7678" max="7678" width="11.5703125" style="1" customWidth="1"/>
    <col min="7679" max="7679" width="10.85546875" style="1" customWidth="1"/>
    <col min="7680" max="7680" width="9.42578125" style="1" customWidth="1"/>
    <col min="7681" max="7681" width="8.28515625" style="1" customWidth="1"/>
    <col min="7682" max="7682" width="8.140625" style="1" customWidth="1"/>
    <col min="7683" max="7927" width="8.85546875" style="1"/>
    <col min="7928" max="7928" width="3.140625" style="1" customWidth="1"/>
    <col min="7929" max="7929" width="42.28515625" style="1" customWidth="1"/>
    <col min="7930" max="7930" width="10.5703125" style="1" customWidth="1"/>
    <col min="7931" max="7931" width="9" style="1" customWidth="1"/>
    <col min="7932" max="7932" width="11.140625" style="1" customWidth="1"/>
    <col min="7933" max="7933" width="9.85546875" style="1" customWidth="1"/>
    <col min="7934" max="7934" width="11.5703125" style="1" customWidth="1"/>
    <col min="7935" max="7935" width="10.85546875" style="1" customWidth="1"/>
    <col min="7936" max="7936" width="9.42578125" style="1" customWidth="1"/>
    <col min="7937" max="7937" width="8.28515625" style="1" customWidth="1"/>
    <col min="7938" max="7938" width="8.140625" style="1" customWidth="1"/>
    <col min="7939" max="8183" width="8.85546875" style="1"/>
    <col min="8184" max="8184" width="3.140625" style="1" customWidth="1"/>
    <col min="8185" max="8185" width="42.28515625" style="1" customWidth="1"/>
    <col min="8186" max="8186" width="10.5703125" style="1" customWidth="1"/>
    <col min="8187" max="8187" width="9" style="1" customWidth="1"/>
    <col min="8188" max="8188" width="11.140625" style="1" customWidth="1"/>
    <col min="8189" max="8189" width="9.85546875" style="1" customWidth="1"/>
    <col min="8190" max="8190" width="11.5703125" style="1" customWidth="1"/>
    <col min="8191" max="8191" width="10.85546875" style="1" customWidth="1"/>
    <col min="8192" max="8192" width="9.42578125" style="1" customWidth="1"/>
    <col min="8193" max="8193" width="8.28515625" style="1" customWidth="1"/>
    <col min="8194" max="8194" width="8.140625" style="1" customWidth="1"/>
    <col min="8195" max="8439" width="8.85546875" style="1"/>
    <col min="8440" max="8440" width="3.140625" style="1" customWidth="1"/>
    <col min="8441" max="8441" width="42.28515625" style="1" customWidth="1"/>
    <col min="8442" max="8442" width="10.5703125" style="1" customWidth="1"/>
    <col min="8443" max="8443" width="9" style="1" customWidth="1"/>
    <col min="8444" max="8444" width="11.140625" style="1" customWidth="1"/>
    <col min="8445" max="8445" width="9.85546875" style="1" customWidth="1"/>
    <col min="8446" max="8446" width="11.5703125" style="1" customWidth="1"/>
    <col min="8447" max="8447" width="10.85546875" style="1" customWidth="1"/>
    <col min="8448" max="8448" width="9.42578125" style="1" customWidth="1"/>
    <col min="8449" max="8449" width="8.28515625" style="1" customWidth="1"/>
    <col min="8450" max="8450" width="8.140625" style="1" customWidth="1"/>
    <col min="8451" max="8695" width="8.85546875" style="1"/>
    <col min="8696" max="8696" width="3.140625" style="1" customWidth="1"/>
    <col min="8697" max="8697" width="42.28515625" style="1" customWidth="1"/>
    <col min="8698" max="8698" width="10.5703125" style="1" customWidth="1"/>
    <col min="8699" max="8699" width="9" style="1" customWidth="1"/>
    <col min="8700" max="8700" width="11.140625" style="1" customWidth="1"/>
    <col min="8701" max="8701" width="9.85546875" style="1" customWidth="1"/>
    <col min="8702" max="8702" width="11.5703125" style="1" customWidth="1"/>
    <col min="8703" max="8703" width="10.85546875" style="1" customWidth="1"/>
    <col min="8704" max="8704" width="9.42578125" style="1" customWidth="1"/>
    <col min="8705" max="8705" width="8.28515625" style="1" customWidth="1"/>
    <col min="8706" max="8706" width="8.140625" style="1" customWidth="1"/>
    <col min="8707" max="8951" width="8.85546875" style="1"/>
    <col min="8952" max="8952" width="3.140625" style="1" customWidth="1"/>
    <col min="8953" max="8953" width="42.28515625" style="1" customWidth="1"/>
    <col min="8954" max="8954" width="10.5703125" style="1" customWidth="1"/>
    <col min="8955" max="8955" width="9" style="1" customWidth="1"/>
    <col min="8956" max="8956" width="11.140625" style="1" customWidth="1"/>
    <col min="8957" max="8957" width="9.85546875" style="1" customWidth="1"/>
    <col min="8958" max="8958" width="11.5703125" style="1" customWidth="1"/>
    <col min="8959" max="8959" width="10.85546875" style="1" customWidth="1"/>
    <col min="8960" max="8960" width="9.42578125" style="1" customWidth="1"/>
    <col min="8961" max="8961" width="8.28515625" style="1" customWidth="1"/>
    <col min="8962" max="8962" width="8.140625" style="1" customWidth="1"/>
    <col min="8963" max="9207" width="8.85546875" style="1"/>
    <col min="9208" max="9208" width="3.140625" style="1" customWidth="1"/>
    <col min="9209" max="9209" width="42.28515625" style="1" customWidth="1"/>
    <col min="9210" max="9210" width="10.5703125" style="1" customWidth="1"/>
    <col min="9211" max="9211" width="9" style="1" customWidth="1"/>
    <col min="9212" max="9212" width="11.140625" style="1" customWidth="1"/>
    <col min="9213" max="9213" width="9.85546875" style="1" customWidth="1"/>
    <col min="9214" max="9214" width="11.5703125" style="1" customWidth="1"/>
    <col min="9215" max="9215" width="10.85546875" style="1" customWidth="1"/>
    <col min="9216" max="9216" width="9.42578125" style="1" customWidth="1"/>
    <col min="9217" max="9217" width="8.28515625" style="1" customWidth="1"/>
    <col min="9218" max="9218" width="8.140625" style="1" customWidth="1"/>
    <col min="9219" max="9463" width="8.85546875" style="1"/>
    <col min="9464" max="9464" width="3.140625" style="1" customWidth="1"/>
    <col min="9465" max="9465" width="42.28515625" style="1" customWidth="1"/>
    <col min="9466" max="9466" width="10.5703125" style="1" customWidth="1"/>
    <col min="9467" max="9467" width="9" style="1" customWidth="1"/>
    <col min="9468" max="9468" width="11.140625" style="1" customWidth="1"/>
    <col min="9469" max="9469" width="9.85546875" style="1" customWidth="1"/>
    <col min="9470" max="9470" width="11.5703125" style="1" customWidth="1"/>
    <col min="9471" max="9471" width="10.85546875" style="1" customWidth="1"/>
    <col min="9472" max="9472" width="9.42578125" style="1" customWidth="1"/>
    <col min="9473" max="9473" width="8.28515625" style="1" customWidth="1"/>
    <col min="9474" max="9474" width="8.140625" style="1" customWidth="1"/>
    <col min="9475" max="9719" width="8.85546875" style="1"/>
    <col min="9720" max="9720" width="3.140625" style="1" customWidth="1"/>
    <col min="9721" max="9721" width="42.28515625" style="1" customWidth="1"/>
    <col min="9722" max="9722" width="10.5703125" style="1" customWidth="1"/>
    <col min="9723" max="9723" width="9" style="1" customWidth="1"/>
    <col min="9724" max="9724" width="11.140625" style="1" customWidth="1"/>
    <col min="9725" max="9725" width="9.85546875" style="1" customWidth="1"/>
    <col min="9726" max="9726" width="11.5703125" style="1" customWidth="1"/>
    <col min="9727" max="9727" width="10.85546875" style="1" customWidth="1"/>
    <col min="9728" max="9728" width="9.42578125" style="1" customWidth="1"/>
    <col min="9729" max="9729" width="8.28515625" style="1" customWidth="1"/>
    <col min="9730" max="9730" width="8.140625" style="1" customWidth="1"/>
    <col min="9731" max="9975" width="8.85546875" style="1"/>
    <col min="9976" max="9976" width="3.140625" style="1" customWidth="1"/>
    <col min="9977" max="9977" width="42.28515625" style="1" customWidth="1"/>
    <col min="9978" max="9978" width="10.5703125" style="1" customWidth="1"/>
    <col min="9979" max="9979" width="9" style="1" customWidth="1"/>
    <col min="9980" max="9980" width="11.140625" style="1" customWidth="1"/>
    <col min="9981" max="9981" width="9.85546875" style="1" customWidth="1"/>
    <col min="9982" max="9982" width="11.5703125" style="1" customWidth="1"/>
    <col min="9983" max="9983" width="10.85546875" style="1" customWidth="1"/>
    <col min="9984" max="9984" width="9.42578125" style="1" customWidth="1"/>
    <col min="9985" max="9985" width="8.28515625" style="1" customWidth="1"/>
    <col min="9986" max="9986" width="8.140625" style="1" customWidth="1"/>
    <col min="9987" max="10231" width="8.85546875" style="1"/>
    <col min="10232" max="10232" width="3.140625" style="1" customWidth="1"/>
    <col min="10233" max="10233" width="42.28515625" style="1" customWidth="1"/>
    <col min="10234" max="10234" width="10.5703125" style="1" customWidth="1"/>
    <col min="10235" max="10235" width="9" style="1" customWidth="1"/>
    <col min="10236" max="10236" width="11.140625" style="1" customWidth="1"/>
    <col min="10237" max="10237" width="9.85546875" style="1" customWidth="1"/>
    <col min="10238" max="10238" width="11.5703125" style="1" customWidth="1"/>
    <col min="10239" max="10239" width="10.85546875" style="1" customWidth="1"/>
    <col min="10240" max="10240" width="9.42578125" style="1" customWidth="1"/>
    <col min="10241" max="10241" width="8.28515625" style="1" customWidth="1"/>
    <col min="10242" max="10242" width="8.140625" style="1" customWidth="1"/>
    <col min="10243" max="10487" width="8.85546875" style="1"/>
    <col min="10488" max="10488" width="3.140625" style="1" customWidth="1"/>
    <col min="10489" max="10489" width="42.28515625" style="1" customWidth="1"/>
    <col min="10490" max="10490" width="10.5703125" style="1" customWidth="1"/>
    <col min="10491" max="10491" width="9" style="1" customWidth="1"/>
    <col min="10492" max="10492" width="11.140625" style="1" customWidth="1"/>
    <col min="10493" max="10493" width="9.85546875" style="1" customWidth="1"/>
    <col min="10494" max="10494" width="11.5703125" style="1" customWidth="1"/>
    <col min="10495" max="10495" width="10.85546875" style="1" customWidth="1"/>
    <col min="10496" max="10496" width="9.42578125" style="1" customWidth="1"/>
    <col min="10497" max="10497" width="8.28515625" style="1" customWidth="1"/>
    <col min="10498" max="10498" width="8.140625" style="1" customWidth="1"/>
    <col min="10499" max="10743" width="8.85546875" style="1"/>
    <col min="10744" max="10744" width="3.140625" style="1" customWidth="1"/>
    <col min="10745" max="10745" width="42.28515625" style="1" customWidth="1"/>
    <col min="10746" max="10746" width="10.5703125" style="1" customWidth="1"/>
    <col min="10747" max="10747" width="9" style="1" customWidth="1"/>
    <col min="10748" max="10748" width="11.140625" style="1" customWidth="1"/>
    <col min="10749" max="10749" width="9.85546875" style="1" customWidth="1"/>
    <col min="10750" max="10750" width="11.5703125" style="1" customWidth="1"/>
    <col min="10751" max="10751" width="10.85546875" style="1" customWidth="1"/>
    <col min="10752" max="10752" width="9.42578125" style="1" customWidth="1"/>
    <col min="10753" max="10753" width="8.28515625" style="1" customWidth="1"/>
    <col min="10754" max="10754" width="8.140625" style="1" customWidth="1"/>
    <col min="10755" max="10999" width="8.85546875" style="1"/>
    <col min="11000" max="11000" width="3.140625" style="1" customWidth="1"/>
    <col min="11001" max="11001" width="42.28515625" style="1" customWidth="1"/>
    <col min="11002" max="11002" width="10.5703125" style="1" customWidth="1"/>
    <col min="11003" max="11003" width="9" style="1" customWidth="1"/>
    <col min="11004" max="11004" width="11.140625" style="1" customWidth="1"/>
    <col min="11005" max="11005" width="9.85546875" style="1" customWidth="1"/>
    <col min="11006" max="11006" width="11.5703125" style="1" customWidth="1"/>
    <col min="11007" max="11007" width="10.85546875" style="1" customWidth="1"/>
    <col min="11008" max="11008" width="9.42578125" style="1" customWidth="1"/>
    <col min="11009" max="11009" width="8.28515625" style="1" customWidth="1"/>
    <col min="11010" max="11010" width="8.140625" style="1" customWidth="1"/>
    <col min="11011" max="11255" width="8.85546875" style="1"/>
    <col min="11256" max="11256" width="3.140625" style="1" customWidth="1"/>
    <col min="11257" max="11257" width="42.28515625" style="1" customWidth="1"/>
    <col min="11258" max="11258" width="10.5703125" style="1" customWidth="1"/>
    <col min="11259" max="11259" width="9" style="1" customWidth="1"/>
    <col min="11260" max="11260" width="11.140625" style="1" customWidth="1"/>
    <col min="11261" max="11261" width="9.85546875" style="1" customWidth="1"/>
    <col min="11262" max="11262" width="11.5703125" style="1" customWidth="1"/>
    <col min="11263" max="11263" width="10.85546875" style="1" customWidth="1"/>
    <col min="11264" max="11264" width="9.42578125" style="1" customWidth="1"/>
    <col min="11265" max="11265" width="8.28515625" style="1" customWidth="1"/>
    <col min="11266" max="11266" width="8.140625" style="1" customWidth="1"/>
    <col min="11267" max="11511" width="8.85546875" style="1"/>
    <col min="11512" max="11512" width="3.140625" style="1" customWidth="1"/>
    <col min="11513" max="11513" width="42.28515625" style="1" customWidth="1"/>
    <col min="11514" max="11514" width="10.5703125" style="1" customWidth="1"/>
    <col min="11515" max="11515" width="9" style="1" customWidth="1"/>
    <col min="11516" max="11516" width="11.140625" style="1" customWidth="1"/>
    <col min="11517" max="11517" width="9.85546875" style="1" customWidth="1"/>
    <col min="11518" max="11518" width="11.5703125" style="1" customWidth="1"/>
    <col min="11519" max="11519" width="10.85546875" style="1" customWidth="1"/>
    <col min="11520" max="11520" width="9.42578125" style="1" customWidth="1"/>
    <col min="11521" max="11521" width="8.28515625" style="1" customWidth="1"/>
    <col min="11522" max="11522" width="8.140625" style="1" customWidth="1"/>
    <col min="11523" max="11767" width="8.85546875" style="1"/>
    <col min="11768" max="11768" width="3.140625" style="1" customWidth="1"/>
    <col min="11769" max="11769" width="42.28515625" style="1" customWidth="1"/>
    <col min="11770" max="11770" width="10.5703125" style="1" customWidth="1"/>
    <col min="11771" max="11771" width="9" style="1" customWidth="1"/>
    <col min="11772" max="11772" width="11.140625" style="1" customWidth="1"/>
    <col min="11773" max="11773" width="9.85546875" style="1" customWidth="1"/>
    <col min="11774" max="11774" width="11.5703125" style="1" customWidth="1"/>
    <col min="11775" max="11775" width="10.85546875" style="1" customWidth="1"/>
    <col min="11776" max="11776" width="9.42578125" style="1" customWidth="1"/>
    <col min="11777" max="11777" width="8.28515625" style="1" customWidth="1"/>
    <col min="11778" max="11778" width="8.140625" style="1" customWidth="1"/>
    <col min="11779" max="12023" width="8.85546875" style="1"/>
    <col min="12024" max="12024" width="3.140625" style="1" customWidth="1"/>
    <col min="12025" max="12025" width="42.28515625" style="1" customWidth="1"/>
    <col min="12026" max="12026" width="10.5703125" style="1" customWidth="1"/>
    <col min="12027" max="12027" width="9" style="1" customWidth="1"/>
    <col min="12028" max="12028" width="11.140625" style="1" customWidth="1"/>
    <col min="12029" max="12029" width="9.85546875" style="1" customWidth="1"/>
    <col min="12030" max="12030" width="11.5703125" style="1" customWidth="1"/>
    <col min="12031" max="12031" width="10.85546875" style="1" customWidth="1"/>
    <col min="12032" max="12032" width="9.42578125" style="1" customWidth="1"/>
    <col min="12033" max="12033" width="8.28515625" style="1" customWidth="1"/>
    <col min="12034" max="12034" width="8.140625" style="1" customWidth="1"/>
    <col min="12035" max="12279" width="8.85546875" style="1"/>
    <col min="12280" max="12280" width="3.140625" style="1" customWidth="1"/>
    <col min="12281" max="12281" width="42.28515625" style="1" customWidth="1"/>
    <col min="12282" max="12282" width="10.5703125" style="1" customWidth="1"/>
    <col min="12283" max="12283" width="9" style="1" customWidth="1"/>
    <col min="12284" max="12284" width="11.140625" style="1" customWidth="1"/>
    <col min="12285" max="12285" width="9.85546875" style="1" customWidth="1"/>
    <col min="12286" max="12286" width="11.5703125" style="1" customWidth="1"/>
    <col min="12287" max="12287" width="10.85546875" style="1" customWidth="1"/>
    <col min="12288" max="12288" width="9.42578125" style="1" customWidth="1"/>
    <col min="12289" max="12289" width="8.28515625" style="1" customWidth="1"/>
    <col min="12290" max="12290" width="8.140625" style="1" customWidth="1"/>
    <col min="12291" max="12535" width="8.85546875" style="1"/>
    <col min="12536" max="12536" width="3.140625" style="1" customWidth="1"/>
    <col min="12537" max="12537" width="42.28515625" style="1" customWidth="1"/>
    <col min="12538" max="12538" width="10.5703125" style="1" customWidth="1"/>
    <col min="12539" max="12539" width="9" style="1" customWidth="1"/>
    <col min="12540" max="12540" width="11.140625" style="1" customWidth="1"/>
    <col min="12541" max="12541" width="9.85546875" style="1" customWidth="1"/>
    <col min="12542" max="12542" width="11.5703125" style="1" customWidth="1"/>
    <col min="12543" max="12543" width="10.85546875" style="1" customWidth="1"/>
    <col min="12544" max="12544" width="9.42578125" style="1" customWidth="1"/>
    <col min="12545" max="12545" width="8.28515625" style="1" customWidth="1"/>
    <col min="12546" max="12546" width="8.140625" style="1" customWidth="1"/>
    <col min="12547" max="12791" width="8.85546875" style="1"/>
    <col min="12792" max="12792" width="3.140625" style="1" customWidth="1"/>
    <col min="12793" max="12793" width="42.28515625" style="1" customWidth="1"/>
    <col min="12794" max="12794" width="10.5703125" style="1" customWidth="1"/>
    <col min="12795" max="12795" width="9" style="1" customWidth="1"/>
    <col min="12796" max="12796" width="11.140625" style="1" customWidth="1"/>
    <col min="12797" max="12797" width="9.85546875" style="1" customWidth="1"/>
    <col min="12798" max="12798" width="11.5703125" style="1" customWidth="1"/>
    <col min="12799" max="12799" width="10.85546875" style="1" customWidth="1"/>
    <col min="12800" max="12800" width="9.42578125" style="1" customWidth="1"/>
    <col min="12801" max="12801" width="8.28515625" style="1" customWidth="1"/>
    <col min="12802" max="12802" width="8.140625" style="1" customWidth="1"/>
    <col min="12803" max="13047" width="8.85546875" style="1"/>
    <col min="13048" max="13048" width="3.140625" style="1" customWidth="1"/>
    <col min="13049" max="13049" width="42.28515625" style="1" customWidth="1"/>
    <col min="13050" max="13050" width="10.5703125" style="1" customWidth="1"/>
    <col min="13051" max="13051" width="9" style="1" customWidth="1"/>
    <col min="13052" max="13052" width="11.140625" style="1" customWidth="1"/>
    <col min="13053" max="13053" width="9.85546875" style="1" customWidth="1"/>
    <col min="13054" max="13054" width="11.5703125" style="1" customWidth="1"/>
    <col min="13055" max="13055" width="10.85546875" style="1" customWidth="1"/>
    <col min="13056" max="13056" width="9.42578125" style="1" customWidth="1"/>
    <col min="13057" max="13057" width="8.28515625" style="1" customWidth="1"/>
    <col min="13058" max="13058" width="8.140625" style="1" customWidth="1"/>
    <col min="13059" max="13303" width="8.85546875" style="1"/>
    <col min="13304" max="13304" width="3.140625" style="1" customWidth="1"/>
    <col min="13305" max="13305" width="42.28515625" style="1" customWidth="1"/>
    <col min="13306" max="13306" width="10.5703125" style="1" customWidth="1"/>
    <col min="13307" max="13307" width="9" style="1" customWidth="1"/>
    <col min="13308" max="13308" width="11.140625" style="1" customWidth="1"/>
    <col min="13309" max="13309" width="9.85546875" style="1" customWidth="1"/>
    <col min="13310" max="13310" width="11.5703125" style="1" customWidth="1"/>
    <col min="13311" max="13311" width="10.85546875" style="1" customWidth="1"/>
    <col min="13312" max="13312" width="9.42578125" style="1" customWidth="1"/>
    <col min="13313" max="13313" width="8.28515625" style="1" customWidth="1"/>
    <col min="13314" max="13314" width="8.140625" style="1" customWidth="1"/>
    <col min="13315" max="13559" width="8.85546875" style="1"/>
    <col min="13560" max="13560" width="3.140625" style="1" customWidth="1"/>
    <col min="13561" max="13561" width="42.28515625" style="1" customWidth="1"/>
    <col min="13562" max="13562" width="10.5703125" style="1" customWidth="1"/>
    <col min="13563" max="13563" width="9" style="1" customWidth="1"/>
    <col min="13564" max="13564" width="11.140625" style="1" customWidth="1"/>
    <col min="13565" max="13565" width="9.85546875" style="1" customWidth="1"/>
    <col min="13566" max="13566" width="11.5703125" style="1" customWidth="1"/>
    <col min="13567" max="13567" width="10.85546875" style="1" customWidth="1"/>
    <col min="13568" max="13568" width="9.42578125" style="1" customWidth="1"/>
    <col min="13569" max="13569" width="8.28515625" style="1" customWidth="1"/>
    <col min="13570" max="13570" width="8.140625" style="1" customWidth="1"/>
    <col min="13571" max="13815" width="8.85546875" style="1"/>
    <col min="13816" max="13816" width="3.140625" style="1" customWidth="1"/>
    <col min="13817" max="13817" width="42.28515625" style="1" customWidth="1"/>
    <col min="13818" max="13818" width="10.5703125" style="1" customWidth="1"/>
    <col min="13819" max="13819" width="9" style="1" customWidth="1"/>
    <col min="13820" max="13820" width="11.140625" style="1" customWidth="1"/>
    <col min="13821" max="13821" width="9.85546875" style="1" customWidth="1"/>
    <col min="13822" max="13822" width="11.5703125" style="1" customWidth="1"/>
    <col min="13823" max="13823" width="10.85546875" style="1" customWidth="1"/>
    <col min="13824" max="13824" width="9.42578125" style="1" customWidth="1"/>
    <col min="13825" max="13825" width="8.28515625" style="1" customWidth="1"/>
    <col min="13826" max="13826" width="8.140625" style="1" customWidth="1"/>
    <col min="13827" max="14071" width="8.85546875" style="1"/>
    <col min="14072" max="14072" width="3.140625" style="1" customWidth="1"/>
    <col min="14073" max="14073" width="42.28515625" style="1" customWidth="1"/>
    <col min="14074" max="14074" width="10.5703125" style="1" customWidth="1"/>
    <col min="14075" max="14075" width="9" style="1" customWidth="1"/>
    <col min="14076" max="14076" width="11.140625" style="1" customWidth="1"/>
    <col min="14077" max="14077" width="9.85546875" style="1" customWidth="1"/>
    <col min="14078" max="14078" width="11.5703125" style="1" customWidth="1"/>
    <col min="14079" max="14079" width="10.85546875" style="1" customWidth="1"/>
    <col min="14080" max="14080" width="9.42578125" style="1" customWidth="1"/>
    <col min="14081" max="14081" width="8.28515625" style="1" customWidth="1"/>
    <col min="14082" max="14082" width="8.140625" style="1" customWidth="1"/>
    <col min="14083" max="14327" width="8.85546875" style="1"/>
    <col min="14328" max="14328" width="3.140625" style="1" customWidth="1"/>
    <col min="14329" max="14329" width="42.28515625" style="1" customWidth="1"/>
    <col min="14330" max="14330" width="10.5703125" style="1" customWidth="1"/>
    <col min="14331" max="14331" width="9" style="1" customWidth="1"/>
    <col min="14332" max="14332" width="11.140625" style="1" customWidth="1"/>
    <col min="14333" max="14333" width="9.85546875" style="1" customWidth="1"/>
    <col min="14334" max="14334" width="11.5703125" style="1" customWidth="1"/>
    <col min="14335" max="14335" width="10.85546875" style="1" customWidth="1"/>
    <col min="14336" max="14336" width="9.42578125" style="1" customWidth="1"/>
    <col min="14337" max="14337" width="8.28515625" style="1" customWidth="1"/>
    <col min="14338" max="14338" width="8.140625" style="1" customWidth="1"/>
    <col min="14339" max="14583" width="8.85546875" style="1"/>
    <col min="14584" max="14584" width="3.140625" style="1" customWidth="1"/>
    <col min="14585" max="14585" width="42.28515625" style="1" customWidth="1"/>
    <col min="14586" max="14586" width="10.5703125" style="1" customWidth="1"/>
    <col min="14587" max="14587" width="9" style="1" customWidth="1"/>
    <col min="14588" max="14588" width="11.140625" style="1" customWidth="1"/>
    <col min="14589" max="14589" width="9.85546875" style="1" customWidth="1"/>
    <col min="14590" max="14590" width="11.5703125" style="1" customWidth="1"/>
    <col min="14591" max="14591" width="10.85546875" style="1" customWidth="1"/>
    <col min="14592" max="14592" width="9.42578125" style="1" customWidth="1"/>
    <col min="14593" max="14593" width="8.28515625" style="1" customWidth="1"/>
    <col min="14594" max="14594" width="8.140625" style="1" customWidth="1"/>
    <col min="14595" max="14839" width="8.85546875" style="1"/>
    <col min="14840" max="14840" width="3.140625" style="1" customWidth="1"/>
    <col min="14841" max="14841" width="42.28515625" style="1" customWidth="1"/>
    <col min="14842" max="14842" width="10.5703125" style="1" customWidth="1"/>
    <col min="14843" max="14843" width="9" style="1" customWidth="1"/>
    <col min="14844" max="14844" width="11.140625" style="1" customWidth="1"/>
    <col min="14845" max="14845" width="9.85546875" style="1" customWidth="1"/>
    <col min="14846" max="14846" width="11.5703125" style="1" customWidth="1"/>
    <col min="14847" max="14847" width="10.85546875" style="1" customWidth="1"/>
    <col min="14848" max="14848" width="9.42578125" style="1" customWidth="1"/>
    <col min="14849" max="14849" width="8.28515625" style="1" customWidth="1"/>
    <col min="14850" max="14850" width="8.140625" style="1" customWidth="1"/>
    <col min="14851" max="15095" width="8.85546875" style="1"/>
    <col min="15096" max="15096" width="3.140625" style="1" customWidth="1"/>
    <col min="15097" max="15097" width="42.28515625" style="1" customWidth="1"/>
    <col min="15098" max="15098" width="10.5703125" style="1" customWidth="1"/>
    <col min="15099" max="15099" width="9" style="1" customWidth="1"/>
    <col min="15100" max="15100" width="11.140625" style="1" customWidth="1"/>
    <col min="15101" max="15101" width="9.85546875" style="1" customWidth="1"/>
    <col min="15102" max="15102" width="11.5703125" style="1" customWidth="1"/>
    <col min="15103" max="15103" width="10.85546875" style="1" customWidth="1"/>
    <col min="15104" max="15104" width="9.42578125" style="1" customWidth="1"/>
    <col min="15105" max="15105" width="8.28515625" style="1" customWidth="1"/>
    <col min="15106" max="15106" width="8.140625" style="1" customWidth="1"/>
    <col min="15107" max="15351" width="8.85546875" style="1"/>
    <col min="15352" max="15352" width="3.140625" style="1" customWidth="1"/>
    <col min="15353" max="15353" width="42.28515625" style="1" customWidth="1"/>
    <col min="15354" max="15354" width="10.5703125" style="1" customWidth="1"/>
    <col min="15355" max="15355" width="9" style="1" customWidth="1"/>
    <col min="15356" max="15356" width="11.140625" style="1" customWidth="1"/>
    <col min="15357" max="15357" width="9.85546875" style="1" customWidth="1"/>
    <col min="15358" max="15358" width="11.5703125" style="1" customWidth="1"/>
    <col min="15359" max="15359" width="10.85546875" style="1" customWidth="1"/>
    <col min="15360" max="15360" width="9.42578125" style="1" customWidth="1"/>
    <col min="15361" max="15361" width="8.28515625" style="1" customWidth="1"/>
    <col min="15362" max="15362" width="8.140625" style="1" customWidth="1"/>
    <col min="15363" max="15607" width="8.85546875" style="1"/>
    <col min="15608" max="15608" width="3.140625" style="1" customWidth="1"/>
    <col min="15609" max="15609" width="42.28515625" style="1" customWidth="1"/>
    <col min="15610" max="15610" width="10.5703125" style="1" customWidth="1"/>
    <col min="15611" max="15611" width="9" style="1" customWidth="1"/>
    <col min="15612" max="15612" width="11.140625" style="1" customWidth="1"/>
    <col min="15613" max="15613" width="9.85546875" style="1" customWidth="1"/>
    <col min="15614" max="15614" width="11.5703125" style="1" customWidth="1"/>
    <col min="15615" max="15615" width="10.85546875" style="1" customWidth="1"/>
    <col min="15616" max="15616" width="9.42578125" style="1" customWidth="1"/>
    <col min="15617" max="15617" width="8.28515625" style="1" customWidth="1"/>
    <col min="15618" max="15618" width="8.140625" style="1" customWidth="1"/>
    <col min="15619" max="15863" width="8.85546875" style="1"/>
    <col min="15864" max="15864" width="3.140625" style="1" customWidth="1"/>
    <col min="15865" max="15865" width="42.28515625" style="1" customWidth="1"/>
    <col min="15866" max="15866" width="10.5703125" style="1" customWidth="1"/>
    <col min="15867" max="15867" width="9" style="1" customWidth="1"/>
    <col min="15868" max="15868" width="11.140625" style="1" customWidth="1"/>
    <col min="15869" max="15869" width="9.85546875" style="1" customWidth="1"/>
    <col min="15870" max="15870" width="11.5703125" style="1" customWidth="1"/>
    <col min="15871" max="15871" width="10.85546875" style="1" customWidth="1"/>
    <col min="15872" max="15872" width="9.42578125" style="1" customWidth="1"/>
    <col min="15873" max="15873" width="8.28515625" style="1" customWidth="1"/>
    <col min="15874" max="15874" width="8.140625" style="1" customWidth="1"/>
    <col min="15875" max="16119" width="8.85546875" style="1"/>
    <col min="16120" max="16120" width="3.140625" style="1" customWidth="1"/>
    <col min="16121" max="16121" width="42.28515625" style="1" customWidth="1"/>
    <col min="16122" max="16122" width="10.5703125" style="1" customWidth="1"/>
    <col min="16123" max="16123" width="9" style="1" customWidth="1"/>
    <col min="16124" max="16124" width="11.140625" style="1" customWidth="1"/>
    <col min="16125" max="16125" width="9.85546875" style="1" customWidth="1"/>
    <col min="16126" max="16126" width="11.5703125" style="1" customWidth="1"/>
    <col min="16127" max="16127" width="10.85546875" style="1" customWidth="1"/>
    <col min="16128" max="16128" width="9.42578125" style="1" customWidth="1"/>
    <col min="16129" max="16129" width="8.28515625" style="1" customWidth="1"/>
    <col min="16130" max="16130" width="8.140625" style="1" customWidth="1"/>
    <col min="16131" max="16375" width="8.85546875" style="1"/>
    <col min="16376" max="16384" width="8.85546875" style="1" customWidth="1"/>
  </cols>
  <sheetData>
    <row r="1" spans="1:4" x14ac:dyDescent="0.25">
      <c r="C1" s="2" t="s">
        <v>0</v>
      </c>
    </row>
    <row r="2" spans="1:4" x14ac:dyDescent="0.25">
      <c r="C2" s="2" t="s">
        <v>257</v>
      </c>
    </row>
    <row r="3" spans="1:4" x14ac:dyDescent="0.25">
      <c r="C3" s="2" t="s">
        <v>258</v>
      </c>
    </row>
    <row r="4" spans="1:4" x14ac:dyDescent="0.25">
      <c r="C4" s="2" t="s">
        <v>193</v>
      </c>
    </row>
    <row r="5" spans="1:4" x14ac:dyDescent="0.25">
      <c r="C5" s="102"/>
    </row>
    <row r="6" spans="1:4" ht="15.75" x14ac:dyDescent="0.25">
      <c r="A6" s="276" t="s">
        <v>260</v>
      </c>
      <c r="B6" s="276"/>
      <c r="C6" s="276"/>
      <c r="D6" s="276"/>
    </row>
    <row r="7" spans="1:4" ht="14.25" customHeight="1" x14ac:dyDescent="0.25">
      <c r="A7" s="276" t="s">
        <v>194</v>
      </c>
      <c r="B7" s="276"/>
      <c r="C7" s="276"/>
      <c r="D7" s="276"/>
    </row>
    <row r="8" spans="1:4" ht="12" customHeight="1" x14ac:dyDescent="0.25">
      <c r="A8" s="6"/>
      <c r="B8" s="23"/>
      <c r="C8" s="93"/>
      <c r="D8" s="93"/>
    </row>
    <row r="9" spans="1:4" x14ac:dyDescent="0.25">
      <c r="A9" s="96"/>
      <c r="B9" s="96"/>
      <c r="C9" s="103"/>
      <c r="D9" s="64" t="s">
        <v>1</v>
      </c>
    </row>
    <row r="10" spans="1:4" ht="12" customHeight="1" x14ac:dyDescent="0.25">
      <c r="A10" s="277" t="s">
        <v>2</v>
      </c>
      <c r="B10" s="278" t="s">
        <v>61</v>
      </c>
      <c r="C10" s="279" t="s">
        <v>62</v>
      </c>
      <c r="D10" s="274" t="s">
        <v>44</v>
      </c>
    </row>
    <row r="11" spans="1:4" ht="12" customHeight="1" x14ac:dyDescent="0.25">
      <c r="A11" s="277"/>
      <c r="B11" s="278"/>
      <c r="C11" s="279"/>
      <c r="D11" s="274"/>
    </row>
    <row r="12" spans="1:4" ht="24.75" customHeight="1" x14ac:dyDescent="0.25">
      <c r="A12" s="277"/>
      <c r="B12" s="278"/>
      <c r="C12" s="279"/>
      <c r="D12" s="274"/>
    </row>
    <row r="13" spans="1:4" s="31" customFormat="1" ht="14.1" customHeight="1" x14ac:dyDescent="0.25">
      <c r="A13" s="197">
        <v>1</v>
      </c>
      <c r="B13" s="275" t="s">
        <v>45</v>
      </c>
      <c r="C13" s="275"/>
      <c r="D13" s="275"/>
    </row>
    <row r="14" spans="1:4" s="31" customFormat="1" ht="14.1" customHeight="1" x14ac:dyDescent="0.25">
      <c r="A14" s="155">
        <v>2</v>
      </c>
      <c r="B14" s="198" t="s">
        <v>64</v>
      </c>
      <c r="C14" s="199">
        <f>C15+C16+C27+C29+C41+C47+C49+C28+C26+C43+C46+C45+C48+C32+C25+C50+C30+C31+C42+C44</f>
        <v>10148.799999999999</v>
      </c>
      <c r="D14" s="199">
        <f>D15+D16+D27+D29+D41+D47+D49+D28+D26+D43+D46+D45+D48+D32+D25+D50+D30+D31+D42+D44</f>
        <v>3786.9</v>
      </c>
    </row>
    <row r="15" spans="1:4" s="31" customFormat="1" ht="15" customHeight="1" x14ac:dyDescent="0.25">
      <c r="A15" s="155">
        <v>3</v>
      </c>
      <c r="B15" s="200" t="s">
        <v>95</v>
      </c>
      <c r="C15" s="37">
        <v>5184.8</v>
      </c>
      <c r="D15" s="22">
        <v>2800</v>
      </c>
    </row>
    <row r="16" spans="1:4" s="31" customFormat="1" ht="14.1" customHeight="1" x14ac:dyDescent="0.25">
      <c r="A16" s="155">
        <v>4</v>
      </c>
      <c r="B16" s="200" t="s">
        <v>96</v>
      </c>
      <c r="C16" s="37">
        <f>+C17+C18+C19+C20+C21+C22+C23+C24</f>
        <v>1164.1000000000001</v>
      </c>
      <c r="D16" s="37">
        <f>+D17+D18+D19+D20+D21+D22+D23+D24</f>
        <v>786.9</v>
      </c>
    </row>
    <row r="17" spans="1:4" s="31" customFormat="1" ht="14.1" customHeight="1" x14ac:dyDescent="0.25">
      <c r="A17" s="155">
        <v>5</v>
      </c>
      <c r="B17" s="200" t="s">
        <v>49</v>
      </c>
      <c r="C17" s="37">
        <v>120.3</v>
      </c>
      <c r="D17" s="22">
        <v>96.4</v>
      </c>
    </row>
    <row r="18" spans="1:4" s="31" customFormat="1" ht="14.1" customHeight="1" x14ac:dyDescent="0.25">
      <c r="A18" s="155">
        <v>6</v>
      </c>
      <c r="B18" s="200" t="s">
        <v>50</v>
      </c>
      <c r="C18" s="37">
        <v>170.7</v>
      </c>
      <c r="D18" s="22">
        <v>67.7</v>
      </c>
    </row>
    <row r="19" spans="1:4" s="31" customFormat="1" ht="14.1" customHeight="1" x14ac:dyDescent="0.25">
      <c r="A19" s="155">
        <v>7</v>
      </c>
      <c r="B19" s="200" t="s">
        <v>47</v>
      </c>
      <c r="C19" s="37">
        <v>220.2</v>
      </c>
      <c r="D19" s="22">
        <v>143.4</v>
      </c>
    </row>
    <row r="20" spans="1:4" s="31" customFormat="1" ht="14.1" customHeight="1" x14ac:dyDescent="0.25">
      <c r="A20" s="155">
        <v>8</v>
      </c>
      <c r="B20" s="200" t="s">
        <v>51</v>
      </c>
      <c r="C20" s="37">
        <v>131.9</v>
      </c>
      <c r="D20" s="22">
        <v>78.099999999999994</v>
      </c>
    </row>
    <row r="21" spans="1:4" s="31" customFormat="1" ht="14.1" customHeight="1" x14ac:dyDescent="0.25">
      <c r="A21" s="155">
        <v>9</v>
      </c>
      <c r="B21" s="200" t="s">
        <v>52</v>
      </c>
      <c r="C21" s="37">
        <v>95.1</v>
      </c>
      <c r="D21" s="22">
        <v>65.7</v>
      </c>
    </row>
    <row r="22" spans="1:4" s="31" customFormat="1" ht="14.1" customHeight="1" x14ac:dyDescent="0.25">
      <c r="A22" s="155">
        <v>10</v>
      </c>
      <c r="B22" s="200" t="s">
        <v>53</v>
      </c>
      <c r="C22" s="37">
        <v>134.80000000000001</v>
      </c>
      <c r="D22" s="22">
        <v>108</v>
      </c>
    </row>
    <row r="23" spans="1:4" s="31" customFormat="1" ht="14.1" customHeight="1" x14ac:dyDescent="0.25">
      <c r="A23" s="155">
        <v>11</v>
      </c>
      <c r="B23" s="200" t="s">
        <v>54</v>
      </c>
      <c r="C23" s="37">
        <v>92.2</v>
      </c>
      <c r="D23" s="22">
        <v>68</v>
      </c>
    </row>
    <row r="24" spans="1:4" s="31" customFormat="1" ht="14.1" customHeight="1" x14ac:dyDescent="0.25">
      <c r="A24" s="155">
        <v>12</v>
      </c>
      <c r="B24" s="200" t="s">
        <v>48</v>
      </c>
      <c r="C24" s="37">
        <v>198.9</v>
      </c>
      <c r="D24" s="22">
        <v>159.6</v>
      </c>
    </row>
    <row r="25" spans="1:4" s="31" customFormat="1" ht="14.1" customHeight="1" x14ac:dyDescent="0.25">
      <c r="A25" s="155">
        <v>13</v>
      </c>
      <c r="B25" s="200" t="s">
        <v>153</v>
      </c>
      <c r="C25" s="37">
        <v>9</v>
      </c>
      <c r="D25" s="22"/>
    </row>
    <row r="26" spans="1:4" s="31" customFormat="1" ht="14.1" customHeight="1" x14ac:dyDescent="0.25">
      <c r="A26" s="155">
        <v>14</v>
      </c>
      <c r="B26" s="12" t="s">
        <v>97</v>
      </c>
      <c r="C26" s="37">
        <v>552.9</v>
      </c>
      <c r="D26" s="22">
        <v>200</v>
      </c>
    </row>
    <row r="27" spans="1:4" s="31" customFormat="1" ht="14.1" customHeight="1" x14ac:dyDescent="0.25">
      <c r="A27" s="155">
        <v>15</v>
      </c>
      <c r="B27" s="201" t="s">
        <v>98</v>
      </c>
      <c r="C27" s="37">
        <v>20</v>
      </c>
      <c r="D27" s="22"/>
    </row>
    <row r="28" spans="1:4" s="31" customFormat="1" ht="15.75" customHeight="1" x14ac:dyDescent="0.25">
      <c r="A28" s="155">
        <v>16</v>
      </c>
      <c r="B28" s="8" t="s">
        <v>99</v>
      </c>
      <c r="C28" s="37">
        <v>20</v>
      </c>
      <c r="D28" s="22"/>
    </row>
    <row r="29" spans="1:4" s="31" customFormat="1" ht="29.25" customHeight="1" x14ac:dyDescent="0.25">
      <c r="A29" s="155">
        <v>17</v>
      </c>
      <c r="B29" s="8" t="s">
        <v>274</v>
      </c>
      <c r="C29" s="37">
        <v>330</v>
      </c>
      <c r="D29" s="22"/>
    </row>
    <row r="30" spans="1:4" s="31" customFormat="1" ht="22.9" customHeight="1" x14ac:dyDescent="0.25">
      <c r="A30" s="155">
        <v>18</v>
      </c>
      <c r="B30" s="8" t="s">
        <v>220</v>
      </c>
      <c r="C30" s="37">
        <v>150</v>
      </c>
      <c r="D30" s="22"/>
    </row>
    <row r="31" spans="1:4" s="31" customFormat="1" ht="27.6" customHeight="1" x14ac:dyDescent="0.25">
      <c r="A31" s="155">
        <v>19</v>
      </c>
      <c r="B31" s="8" t="s">
        <v>221</v>
      </c>
      <c r="C31" s="37">
        <v>55</v>
      </c>
      <c r="D31" s="22"/>
    </row>
    <row r="32" spans="1:4" s="31" customFormat="1" ht="18.75" customHeight="1" x14ac:dyDescent="0.25">
      <c r="A32" s="155">
        <v>20</v>
      </c>
      <c r="B32" s="98" t="s">
        <v>149</v>
      </c>
      <c r="C32" s="37">
        <f>C33+C34+C35+C36+C37+C38+C39+C40</f>
        <v>213.4</v>
      </c>
      <c r="D32" s="22"/>
    </row>
    <row r="33" spans="1:4" s="31" customFormat="1" ht="16.5" customHeight="1" x14ac:dyDescent="0.25">
      <c r="A33" s="155">
        <v>21</v>
      </c>
      <c r="B33" s="200" t="s">
        <v>49</v>
      </c>
      <c r="C33" s="37">
        <v>13.9</v>
      </c>
      <c r="D33" s="22"/>
    </row>
    <row r="34" spans="1:4" s="31" customFormat="1" ht="15.75" customHeight="1" x14ac:dyDescent="0.25">
      <c r="A34" s="155">
        <v>22</v>
      </c>
      <c r="B34" s="200" t="s">
        <v>50</v>
      </c>
      <c r="C34" s="37">
        <v>4.3</v>
      </c>
      <c r="D34" s="22"/>
    </row>
    <row r="35" spans="1:4" s="31" customFormat="1" ht="15.75" customHeight="1" x14ac:dyDescent="0.25">
      <c r="A35" s="155">
        <v>23</v>
      </c>
      <c r="B35" s="200" t="s">
        <v>47</v>
      </c>
      <c r="C35" s="37">
        <v>83.2</v>
      </c>
      <c r="D35" s="22"/>
    </row>
    <row r="36" spans="1:4" s="31" customFormat="1" ht="18" customHeight="1" x14ac:dyDescent="0.25">
      <c r="A36" s="155">
        <v>24</v>
      </c>
      <c r="B36" s="200" t="s">
        <v>51</v>
      </c>
      <c r="C36" s="37">
        <v>10.7</v>
      </c>
      <c r="D36" s="22"/>
    </row>
    <row r="37" spans="1:4" s="31" customFormat="1" ht="15" customHeight="1" x14ac:dyDescent="0.25">
      <c r="A37" s="155">
        <v>25</v>
      </c>
      <c r="B37" s="200" t="s">
        <v>52</v>
      </c>
      <c r="C37" s="37">
        <v>8.5</v>
      </c>
      <c r="D37" s="22"/>
    </row>
    <row r="38" spans="1:4" s="31" customFormat="1" ht="15.75" customHeight="1" x14ac:dyDescent="0.25">
      <c r="A38" s="155">
        <v>26</v>
      </c>
      <c r="B38" s="200" t="s">
        <v>53</v>
      </c>
      <c r="C38" s="37">
        <v>21.3</v>
      </c>
      <c r="D38" s="22"/>
    </row>
    <row r="39" spans="1:4" s="31" customFormat="1" ht="14.45" customHeight="1" x14ac:dyDescent="0.25">
      <c r="A39" s="155">
        <v>27</v>
      </c>
      <c r="B39" s="200" t="s">
        <v>54</v>
      </c>
      <c r="C39" s="37">
        <v>18.100000000000001</v>
      </c>
      <c r="D39" s="22"/>
    </row>
    <row r="40" spans="1:4" s="31" customFormat="1" ht="14.45" customHeight="1" x14ac:dyDescent="0.25">
      <c r="A40" s="155">
        <v>28</v>
      </c>
      <c r="B40" s="12" t="s">
        <v>48</v>
      </c>
      <c r="C40" s="37">
        <v>53.4</v>
      </c>
      <c r="D40" s="22"/>
    </row>
    <row r="41" spans="1:4" s="31" customFormat="1" ht="18.75" customHeight="1" x14ac:dyDescent="0.25">
      <c r="A41" s="155">
        <v>29</v>
      </c>
      <c r="B41" s="12" t="s">
        <v>100</v>
      </c>
      <c r="C41" s="37">
        <v>10</v>
      </c>
      <c r="D41" s="22"/>
    </row>
    <row r="42" spans="1:4" s="31" customFormat="1" ht="27" customHeight="1" x14ac:dyDescent="0.25">
      <c r="A42" s="155">
        <v>30</v>
      </c>
      <c r="B42" s="114" t="s">
        <v>277</v>
      </c>
      <c r="C42" s="37">
        <v>3.3</v>
      </c>
      <c r="D42" s="22"/>
    </row>
    <row r="43" spans="1:4" s="31" customFormat="1" ht="27" customHeight="1" x14ac:dyDescent="0.25">
      <c r="A43" s="155">
        <v>31</v>
      </c>
      <c r="B43" s="12" t="s">
        <v>275</v>
      </c>
      <c r="C43" s="37">
        <v>300</v>
      </c>
      <c r="D43" s="22"/>
    </row>
    <row r="44" spans="1:4" s="31" customFormat="1" ht="22.9" customHeight="1" x14ac:dyDescent="0.25">
      <c r="A44" s="155">
        <v>32</v>
      </c>
      <c r="B44" s="12" t="s">
        <v>276</v>
      </c>
      <c r="C44" s="37">
        <v>180</v>
      </c>
      <c r="D44" s="22"/>
    </row>
    <row r="45" spans="1:4" s="31" customFormat="1" ht="19.5" customHeight="1" x14ac:dyDescent="0.25">
      <c r="A45" s="155">
        <v>33</v>
      </c>
      <c r="B45" s="8" t="s">
        <v>103</v>
      </c>
      <c r="C45" s="37">
        <v>48.4</v>
      </c>
      <c r="D45" s="22"/>
    </row>
    <row r="46" spans="1:4" s="31" customFormat="1" ht="18" customHeight="1" x14ac:dyDescent="0.25">
      <c r="A46" s="155">
        <v>34</v>
      </c>
      <c r="B46" s="8" t="s">
        <v>195</v>
      </c>
      <c r="C46" s="37">
        <v>50</v>
      </c>
      <c r="D46" s="22"/>
    </row>
    <row r="47" spans="1:4" s="31" customFormat="1" ht="19.899999999999999" customHeight="1" x14ac:dyDescent="0.25">
      <c r="A47" s="155">
        <v>35</v>
      </c>
      <c r="B47" s="8" t="s">
        <v>101</v>
      </c>
      <c r="C47" s="37">
        <v>200</v>
      </c>
      <c r="D47" s="22"/>
    </row>
    <row r="48" spans="1:4" s="31" customFormat="1" ht="18.75" customHeight="1" x14ac:dyDescent="0.25">
      <c r="A48" s="155">
        <v>36</v>
      </c>
      <c r="B48" s="8" t="s">
        <v>144</v>
      </c>
      <c r="C48" s="37">
        <v>90</v>
      </c>
      <c r="D48" s="22"/>
    </row>
    <row r="49" spans="1:4" s="31" customFormat="1" ht="15.75" customHeight="1" x14ac:dyDescent="0.25">
      <c r="A49" s="155">
        <v>37</v>
      </c>
      <c r="B49" s="8" t="s">
        <v>102</v>
      </c>
      <c r="C49" s="37">
        <v>67.900000000000006</v>
      </c>
      <c r="D49" s="22"/>
    </row>
    <row r="50" spans="1:4" s="31" customFormat="1" ht="15.75" customHeight="1" x14ac:dyDescent="0.25">
      <c r="A50" s="155">
        <v>38</v>
      </c>
      <c r="B50" s="8" t="s">
        <v>222</v>
      </c>
      <c r="C50" s="37">
        <v>1500</v>
      </c>
      <c r="D50" s="22"/>
    </row>
    <row r="51" spans="1:4" s="31" customFormat="1" ht="16.5" customHeight="1" x14ac:dyDescent="0.25">
      <c r="A51" s="155">
        <v>39</v>
      </c>
      <c r="B51" s="98" t="s">
        <v>104</v>
      </c>
      <c r="C51" s="37">
        <v>101.5</v>
      </c>
      <c r="D51" s="21">
        <v>92</v>
      </c>
    </row>
    <row r="52" spans="1:4" s="31" customFormat="1" ht="16.5" customHeight="1" x14ac:dyDescent="0.25">
      <c r="A52" s="155">
        <v>40</v>
      </c>
      <c r="B52" s="98" t="s">
        <v>105</v>
      </c>
      <c r="C52" s="37">
        <f>+C53</f>
        <v>1900</v>
      </c>
      <c r="D52" s="37"/>
    </row>
    <row r="53" spans="1:4" s="31" customFormat="1" ht="15" customHeight="1" x14ac:dyDescent="0.25">
      <c r="A53" s="155">
        <v>41</v>
      </c>
      <c r="B53" s="12" t="s">
        <v>106</v>
      </c>
      <c r="C53" s="22">
        <v>1900</v>
      </c>
      <c r="D53" s="156"/>
    </row>
    <row r="54" spans="1:4" s="31" customFormat="1" ht="15" customHeight="1" x14ac:dyDescent="0.25">
      <c r="A54" s="155">
        <v>42</v>
      </c>
      <c r="B54" s="202" t="s">
        <v>55</v>
      </c>
      <c r="C54" s="37">
        <v>192.7</v>
      </c>
      <c r="D54" s="22">
        <v>176.5</v>
      </c>
    </row>
    <row r="55" spans="1:4" s="31" customFormat="1" ht="14.1" customHeight="1" x14ac:dyDescent="0.25">
      <c r="A55" s="155">
        <v>43</v>
      </c>
      <c r="B55" s="152" t="s">
        <v>56</v>
      </c>
      <c r="C55" s="199">
        <f>C14+C51+C52+C54</f>
        <v>12343</v>
      </c>
      <c r="D55" s="199">
        <f>D14+D51+D52+D54</f>
        <v>4055.4</v>
      </c>
    </row>
    <row r="56" spans="1:4" s="31" customFormat="1" ht="14.1" customHeight="1" x14ac:dyDescent="0.25">
      <c r="A56" s="155">
        <v>44</v>
      </c>
      <c r="B56" s="275" t="s">
        <v>57</v>
      </c>
      <c r="C56" s="275"/>
      <c r="D56" s="275"/>
    </row>
    <row r="57" spans="1:4" s="31" customFormat="1" ht="14.1" customHeight="1" x14ac:dyDescent="0.25">
      <c r="A57" s="155">
        <v>45</v>
      </c>
      <c r="B57" s="198" t="s">
        <v>64</v>
      </c>
      <c r="C57" s="199">
        <f>C58+C59+C60+C61+C62</f>
        <v>3366.2</v>
      </c>
      <c r="D57" s="199">
        <f>D58+D59+D60+D61+D62</f>
        <v>0</v>
      </c>
    </row>
    <row r="58" spans="1:4" s="31" customFormat="1" ht="14.1" customHeight="1" x14ac:dyDescent="0.25">
      <c r="A58" s="155">
        <v>46</v>
      </c>
      <c r="B58" s="200" t="s">
        <v>196</v>
      </c>
      <c r="C58" s="37">
        <v>970</v>
      </c>
      <c r="D58" s="22"/>
    </row>
    <row r="59" spans="1:4" s="31" customFormat="1" ht="27" customHeight="1" x14ac:dyDescent="0.25">
      <c r="A59" s="155">
        <v>47</v>
      </c>
      <c r="B59" s="8" t="s">
        <v>107</v>
      </c>
      <c r="C59" s="37">
        <v>1455</v>
      </c>
      <c r="D59" s="22"/>
    </row>
    <row r="60" spans="1:4" s="31" customFormat="1" ht="14.1" customHeight="1" x14ac:dyDescent="0.25">
      <c r="A60" s="155">
        <v>48</v>
      </c>
      <c r="B60" s="200" t="s">
        <v>108</v>
      </c>
      <c r="C60" s="37">
        <v>873</v>
      </c>
      <c r="D60" s="22"/>
    </row>
    <row r="61" spans="1:4" s="31" customFormat="1" ht="20.45" customHeight="1" x14ac:dyDescent="0.25">
      <c r="A61" s="155">
        <v>49</v>
      </c>
      <c r="B61" s="203" t="s">
        <v>109</v>
      </c>
      <c r="C61" s="37">
        <v>58.2</v>
      </c>
      <c r="D61" s="21"/>
    </row>
    <row r="62" spans="1:4" s="31" customFormat="1" ht="27.75" customHeight="1" x14ac:dyDescent="0.25">
      <c r="A62" s="155">
        <v>50</v>
      </c>
      <c r="B62" s="8" t="s">
        <v>110</v>
      </c>
      <c r="C62" s="37">
        <v>10</v>
      </c>
      <c r="D62" s="21"/>
    </row>
    <row r="63" spans="1:4" s="31" customFormat="1" ht="14.45" customHeight="1" x14ac:dyDescent="0.25">
      <c r="A63" s="155">
        <v>51</v>
      </c>
      <c r="B63" s="99" t="s">
        <v>59</v>
      </c>
      <c r="C63" s="37">
        <v>6.6</v>
      </c>
      <c r="D63" s="21"/>
    </row>
    <row r="64" spans="1:4" s="31" customFormat="1" ht="14.1" customHeight="1" x14ac:dyDescent="0.25">
      <c r="A64" s="155">
        <v>52</v>
      </c>
      <c r="B64" s="99" t="s">
        <v>72</v>
      </c>
      <c r="C64" s="37">
        <v>530.70000000000005</v>
      </c>
      <c r="D64" s="100">
        <v>520.20000000000005</v>
      </c>
    </row>
    <row r="65" spans="1:5" s="31" customFormat="1" ht="15.75" customHeight="1" x14ac:dyDescent="0.25">
      <c r="A65" s="155">
        <v>53</v>
      </c>
      <c r="B65" s="110" t="s">
        <v>111</v>
      </c>
      <c r="C65" s="179">
        <v>494.7</v>
      </c>
      <c r="D65" s="100">
        <v>418.3</v>
      </c>
    </row>
    <row r="66" spans="1:5" s="31" customFormat="1" ht="17.25" customHeight="1" x14ac:dyDescent="0.25">
      <c r="A66" s="155">
        <v>54</v>
      </c>
      <c r="B66" s="98" t="s">
        <v>58</v>
      </c>
      <c r="C66" s="37">
        <v>586.20000000000005</v>
      </c>
      <c r="D66" s="199">
        <v>470.6</v>
      </c>
    </row>
    <row r="67" spans="1:5" s="31" customFormat="1" ht="14.1" customHeight="1" x14ac:dyDescent="0.25">
      <c r="A67" s="155">
        <v>55</v>
      </c>
      <c r="B67" s="152" t="s">
        <v>56</v>
      </c>
      <c r="C67" s="199">
        <f>C57+C64+C65+C66+C63</f>
        <v>4984.3999999999996</v>
      </c>
      <c r="D67" s="199">
        <f>D57+D64+D65+D66+D63</f>
        <v>1409.1</v>
      </c>
    </row>
    <row r="68" spans="1:5" s="31" customFormat="1" ht="14.1" customHeight="1" x14ac:dyDescent="0.25">
      <c r="A68" s="155">
        <v>56</v>
      </c>
      <c r="B68" s="275" t="s">
        <v>112</v>
      </c>
      <c r="C68" s="275"/>
      <c r="D68" s="275"/>
    </row>
    <row r="69" spans="1:5" s="31" customFormat="1" ht="14.1" customHeight="1" x14ac:dyDescent="0.25">
      <c r="A69" s="155">
        <v>57</v>
      </c>
      <c r="B69" s="98" t="s">
        <v>64</v>
      </c>
      <c r="C69" s="204">
        <f>C70+C81+C79+C80</f>
        <v>1539.9</v>
      </c>
      <c r="D69" s="204">
        <f>D70+D81+D79+D80</f>
        <v>84.2</v>
      </c>
    </row>
    <row r="70" spans="1:5" s="31" customFormat="1" ht="14.1" customHeight="1" x14ac:dyDescent="0.25">
      <c r="A70" s="155">
        <v>58</v>
      </c>
      <c r="B70" s="8" t="s">
        <v>113</v>
      </c>
      <c r="C70" s="100">
        <f>C71+C72+C73+C74+C75+C76+C77+C78</f>
        <v>164.89999999999998</v>
      </c>
      <c r="D70" s="21">
        <f>D71+D72+D73+D74+D75+D76+D77+D78</f>
        <v>0</v>
      </c>
    </row>
    <row r="71" spans="1:5" s="31" customFormat="1" ht="14.1" customHeight="1" x14ac:dyDescent="0.25">
      <c r="A71" s="155">
        <v>59</v>
      </c>
      <c r="B71" s="200" t="s">
        <v>49</v>
      </c>
      <c r="C71" s="37">
        <v>7.3</v>
      </c>
      <c r="D71" s="22"/>
    </row>
    <row r="72" spans="1:5" s="31" customFormat="1" ht="14.1" customHeight="1" x14ac:dyDescent="0.25">
      <c r="A72" s="155">
        <v>60</v>
      </c>
      <c r="B72" s="200" t="s">
        <v>50</v>
      </c>
      <c r="C72" s="37">
        <v>8.1999999999999993</v>
      </c>
      <c r="D72" s="22"/>
    </row>
    <row r="73" spans="1:5" s="31" customFormat="1" ht="14.1" customHeight="1" x14ac:dyDescent="0.25">
      <c r="A73" s="155">
        <v>61</v>
      </c>
      <c r="B73" s="200" t="s">
        <v>47</v>
      </c>
      <c r="C73" s="37">
        <v>28.1</v>
      </c>
      <c r="D73" s="22"/>
    </row>
    <row r="74" spans="1:5" s="31" customFormat="1" ht="14.1" customHeight="1" x14ac:dyDescent="0.25">
      <c r="A74" s="155">
        <v>62</v>
      </c>
      <c r="B74" s="200" t="s">
        <v>51</v>
      </c>
      <c r="C74" s="37">
        <v>8.6999999999999993</v>
      </c>
      <c r="D74" s="22"/>
    </row>
    <row r="75" spans="1:5" s="31" customFormat="1" ht="14.1" customHeight="1" x14ac:dyDescent="0.25">
      <c r="A75" s="155">
        <v>63</v>
      </c>
      <c r="B75" s="200" t="s">
        <v>52</v>
      </c>
      <c r="C75" s="37">
        <v>13.6</v>
      </c>
      <c r="D75" s="22"/>
    </row>
    <row r="76" spans="1:5" s="31" customFormat="1" ht="14.1" customHeight="1" x14ac:dyDescent="0.25">
      <c r="A76" s="155">
        <v>64</v>
      </c>
      <c r="B76" s="200" t="s">
        <v>53</v>
      </c>
      <c r="C76" s="37">
        <v>24.3</v>
      </c>
      <c r="D76" s="22"/>
    </row>
    <row r="77" spans="1:5" s="31" customFormat="1" ht="14.1" customHeight="1" x14ac:dyDescent="0.25">
      <c r="A77" s="155">
        <v>65</v>
      </c>
      <c r="B77" s="200" t="s">
        <v>54</v>
      </c>
      <c r="C77" s="37">
        <v>11.6</v>
      </c>
      <c r="D77" s="22"/>
    </row>
    <row r="78" spans="1:5" s="31" customFormat="1" ht="14.1" customHeight="1" x14ac:dyDescent="0.25">
      <c r="A78" s="155">
        <v>66</v>
      </c>
      <c r="B78" s="8" t="s">
        <v>48</v>
      </c>
      <c r="C78" s="37">
        <v>63.1</v>
      </c>
      <c r="D78" s="21"/>
    </row>
    <row r="79" spans="1:5" s="31" customFormat="1" ht="15" customHeight="1" x14ac:dyDescent="0.25">
      <c r="A79" s="155">
        <v>67</v>
      </c>
      <c r="B79" s="8" t="s">
        <v>137</v>
      </c>
      <c r="C79" s="37">
        <v>1300</v>
      </c>
      <c r="D79" s="21">
        <v>84.2</v>
      </c>
      <c r="E79" s="38"/>
    </row>
    <row r="80" spans="1:5" s="31" customFormat="1" ht="15" customHeight="1" x14ac:dyDescent="0.25">
      <c r="A80" s="155">
        <v>68</v>
      </c>
      <c r="B80" s="8" t="s">
        <v>155</v>
      </c>
      <c r="C80" s="37">
        <v>70</v>
      </c>
      <c r="D80" s="21"/>
    </row>
    <row r="81" spans="1:4" s="31" customFormat="1" ht="14.1" customHeight="1" x14ac:dyDescent="0.25">
      <c r="A81" s="155">
        <v>69</v>
      </c>
      <c r="B81" s="8" t="s">
        <v>114</v>
      </c>
      <c r="C81" s="37">
        <v>5</v>
      </c>
      <c r="D81" s="21"/>
    </row>
    <row r="82" spans="1:4" s="31" customFormat="1" ht="14.1" customHeight="1" x14ac:dyDescent="0.25">
      <c r="A82" s="155">
        <v>70</v>
      </c>
      <c r="B82" s="152" t="s">
        <v>56</v>
      </c>
      <c r="C82" s="37">
        <f>C69</f>
        <v>1539.9</v>
      </c>
      <c r="D82" s="37">
        <f>D69</f>
        <v>84.2</v>
      </c>
    </row>
    <row r="83" spans="1:4" s="31" customFormat="1" ht="14.1" customHeight="1" x14ac:dyDescent="0.25">
      <c r="A83" s="155">
        <v>71</v>
      </c>
      <c r="B83" s="275" t="s">
        <v>65</v>
      </c>
      <c r="C83" s="275"/>
      <c r="D83" s="275"/>
    </row>
    <row r="84" spans="1:4" s="31" customFormat="1" ht="14.25" customHeight="1" x14ac:dyDescent="0.25">
      <c r="A84" s="155">
        <v>72</v>
      </c>
      <c r="B84" s="198" t="s">
        <v>64</v>
      </c>
      <c r="C84" s="199">
        <f>C85+C94+C103+C108+C109+C115+C107+C114+C110+C111+C112+C113+C106</f>
        <v>3687.59</v>
      </c>
      <c r="D84" s="199">
        <f>D85+D94+D103+D108+D109+D115+D107+D114</f>
        <v>0</v>
      </c>
    </row>
    <row r="85" spans="1:4" s="31" customFormat="1" ht="14.1" customHeight="1" x14ac:dyDescent="0.25">
      <c r="A85" s="155">
        <v>73</v>
      </c>
      <c r="B85" s="98" t="s">
        <v>115</v>
      </c>
      <c r="C85" s="204">
        <f>C86+C87+C88+C89+C90+C91+C92+C93</f>
        <v>329.79999999999995</v>
      </c>
      <c r="D85" s="204">
        <f>D86+D87+D88+D89+D90+D91+D92+D93</f>
        <v>0</v>
      </c>
    </row>
    <row r="86" spans="1:4" s="31" customFormat="1" ht="14.1" customHeight="1" x14ac:dyDescent="0.25">
      <c r="A86" s="155">
        <v>74</v>
      </c>
      <c r="B86" s="200" t="s">
        <v>49</v>
      </c>
      <c r="C86" s="37">
        <v>27.2</v>
      </c>
      <c r="D86" s="22"/>
    </row>
    <row r="87" spans="1:4" s="31" customFormat="1" ht="14.1" customHeight="1" x14ac:dyDescent="0.25">
      <c r="A87" s="155">
        <v>75</v>
      </c>
      <c r="B87" s="200" t="s">
        <v>50</v>
      </c>
      <c r="C87" s="37">
        <v>8.6999999999999993</v>
      </c>
      <c r="D87" s="22"/>
    </row>
    <row r="88" spans="1:4" s="31" customFormat="1" ht="14.1" customHeight="1" x14ac:dyDescent="0.25">
      <c r="A88" s="155">
        <v>76</v>
      </c>
      <c r="B88" s="200" t="s">
        <v>47</v>
      </c>
      <c r="C88" s="37">
        <v>106.7</v>
      </c>
      <c r="D88" s="22"/>
    </row>
    <row r="89" spans="1:4" s="31" customFormat="1" ht="14.1" customHeight="1" x14ac:dyDescent="0.25">
      <c r="A89" s="155">
        <v>77</v>
      </c>
      <c r="B89" s="200" t="s">
        <v>51</v>
      </c>
      <c r="C89" s="37">
        <v>17.5</v>
      </c>
      <c r="D89" s="22"/>
    </row>
    <row r="90" spans="1:4" s="31" customFormat="1" ht="14.1" customHeight="1" x14ac:dyDescent="0.25">
      <c r="A90" s="155">
        <v>78</v>
      </c>
      <c r="B90" s="200" t="s">
        <v>52</v>
      </c>
      <c r="C90" s="37">
        <v>11.6</v>
      </c>
      <c r="D90" s="22"/>
    </row>
    <row r="91" spans="1:4" s="31" customFormat="1" ht="14.1" customHeight="1" x14ac:dyDescent="0.25">
      <c r="A91" s="155">
        <v>79</v>
      </c>
      <c r="B91" s="200" t="s">
        <v>53</v>
      </c>
      <c r="C91" s="37">
        <v>34.9</v>
      </c>
      <c r="D91" s="22"/>
    </row>
    <row r="92" spans="1:4" s="31" customFormat="1" ht="14.1" customHeight="1" x14ac:dyDescent="0.25">
      <c r="A92" s="155">
        <v>80</v>
      </c>
      <c r="B92" s="200" t="s">
        <v>54</v>
      </c>
      <c r="C92" s="37">
        <v>27.2</v>
      </c>
      <c r="D92" s="22"/>
    </row>
    <row r="93" spans="1:4" s="31" customFormat="1" ht="14.1" customHeight="1" x14ac:dyDescent="0.25">
      <c r="A93" s="155">
        <v>81</v>
      </c>
      <c r="B93" s="12" t="s">
        <v>48</v>
      </c>
      <c r="C93" s="37">
        <v>96</v>
      </c>
      <c r="D93" s="205"/>
    </row>
    <row r="94" spans="1:4" s="31" customFormat="1" ht="14.1" customHeight="1" x14ac:dyDescent="0.25">
      <c r="A94" s="155">
        <v>82</v>
      </c>
      <c r="B94" s="98" t="s">
        <v>116</v>
      </c>
      <c r="C94" s="204">
        <f>C95+C96+C97+C98+C99+C100+C101+C102</f>
        <v>203.8</v>
      </c>
      <c r="D94" s="204">
        <f>D95+D96+D97+D98+D99+D100+D101+D102</f>
        <v>0</v>
      </c>
    </row>
    <row r="95" spans="1:4" s="31" customFormat="1" ht="14.1" customHeight="1" x14ac:dyDescent="0.25">
      <c r="A95" s="155">
        <v>83</v>
      </c>
      <c r="B95" s="200" t="s">
        <v>49</v>
      </c>
      <c r="C95" s="37">
        <v>17.5</v>
      </c>
      <c r="D95" s="22"/>
    </row>
    <row r="96" spans="1:4" s="31" customFormat="1" ht="14.1" customHeight="1" x14ac:dyDescent="0.25">
      <c r="A96" s="155">
        <v>84</v>
      </c>
      <c r="B96" s="200" t="s">
        <v>50</v>
      </c>
      <c r="C96" s="37">
        <v>8.6999999999999993</v>
      </c>
      <c r="D96" s="22"/>
    </row>
    <row r="97" spans="1:5" s="31" customFormat="1" ht="14.1" customHeight="1" x14ac:dyDescent="0.25">
      <c r="A97" s="155">
        <v>85</v>
      </c>
      <c r="B97" s="200" t="s">
        <v>47</v>
      </c>
      <c r="C97" s="37">
        <v>56.3</v>
      </c>
      <c r="D97" s="22"/>
    </row>
    <row r="98" spans="1:5" s="31" customFormat="1" ht="14.1" customHeight="1" x14ac:dyDescent="0.25">
      <c r="A98" s="155">
        <v>86</v>
      </c>
      <c r="B98" s="200" t="s">
        <v>51</v>
      </c>
      <c r="C98" s="37">
        <v>9.6999999999999993</v>
      </c>
      <c r="D98" s="22"/>
    </row>
    <row r="99" spans="1:5" s="31" customFormat="1" ht="14.1" customHeight="1" x14ac:dyDescent="0.25">
      <c r="A99" s="155">
        <v>87</v>
      </c>
      <c r="B99" s="200" t="s">
        <v>52</v>
      </c>
      <c r="C99" s="37">
        <v>7.8</v>
      </c>
      <c r="D99" s="22"/>
    </row>
    <row r="100" spans="1:5" s="31" customFormat="1" ht="14.1" customHeight="1" x14ac:dyDescent="0.25">
      <c r="A100" s="155">
        <v>88</v>
      </c>
      <c r="B100" s="200" t="s">
        <v>53</v>
      </c>
      <c r="C100" s="37">
        <v>20.399999999999999</v>
      </c>
      <c r="D100" s="22"/>
    </row>
    <row r="101" spans="1:5" s="31" customFormat="1" ht="14.1" customHeight="1" x14ac:dyDescent="0.25">
      <c r="A101" s="155">
        <v>89</v>
      </c>
      <c r="B101" s="200" t="s">
        <v>54</v>
      </c>
      <c r="C101" s="37">
        <v>8.6999999999999993</v>
      </c>
      <c r="D101" s="22"/>
    </row>
    <row r="102" spans="1:5" s="31" customFormat="1" ht="14.1" customHeight="1" x14ac:dyDescent="0.25">
      <c r="A102" s="155">
        <v>90</v>
      </c>
      <c r="B102" s="12" t="s">
        <v>48</v>
      </c>
      <c r="C102" s="37">
        <v>74.7</v>
      </c>
      <c r="D102" s="205"/>
    </row>
    <row r="103" spans="1:5" s="31" customFormat="1" ht="14.1" customHeight="1" x14ac:dyDescent="0.25">
      <c r="A103" s="155">
        <v>91</v>
      </c>
      <c r="B103" s="98" t="s">
        <v>117</v>
      </c>
      <c r="C103" s="204">
        <f>C104+C105</f>
        <v>700</v>
      </c>
      <c r="D103" s="204">
        <f>D104+D105</f>
        <v>0</v>
      </c>
    </row>
    <row r="104" spans="1:5" s="31" customFormat="1" ht="14.1" customHeight="1" x14ac:dyDescent="0.25">
      <c r="A104" s="155">
        <v>92</v>
      </c>
      <c r="B104" s="200" t="s">
        <v>48</v>
      </c>
      <c r="C104" s="37">
        <v>424.5</v>
      </c>
      <c r="D104" s="22"/>
    </row>
    <row r="105" spans="1:5" s="31" customFormat="1" ht="14.1" customHeight="1" x14ac:dyDescent="0.25">
      <c r="A105" s="155">
        <v>93</v>
      </c>
      <c r="B105" s="200" t="s">
        <v>47</v>
      </c>
      <c r="C105" s="37">
        <v>275.5</v>
      </c>
      <c r="D105" s="22"/>
    </row>
    <row r="106" spans="1:5" s="31" customFormat="1" ht="25.15" customHeight="1" x14ac:dyDescent="0.25">
      <c r="A106" s="155">
        <v>94</v>
      </c>
      <c r="B106" s="150" t="s">
        <v>345</v>
      </c>
      <c r="C106" s="37">
        <v>120</v>
      </c>
      <c r="D106" s="22"/>
    </row>
    <row r="107" spans="1:5" s="31" customFormat="1" ht="19.149999999999999" customHeight="1" x14ac:dyDescent="0.25">
      <c r="A107" s="155">
        <v>95</v>
      </c>
      <c r="B107" s="8" t="s">
        <v>118</v>
      </c>
      <c r="C107" s="37">
        <v>242.5</v>
      </c>
      <c r="D107" s="22"/>
    </row>
    <row r="108" spans="1:5" s="31" customFormat="1" ht="29.25" customHeight="1" x14ac:dyDescent="0.25">
      <c r="A108" s="155">
        <v>96</v>
      </c>
      <c r="B108" s="8" t="s">
        <v>119</v>
      </c>
      <c r="C108" s="37">
        <v>71.489999999999995</v>
      </c>
      <c r="D108" s="22"/>
      <c r="E108" s="38"/>
    </row>
    <row r="109" spans="1:5" s="31" customFormat="1" ht="14.1" customHeight="1" x14ac:dyDescent="0.25">
      <c r="A109" s="155">
        <v>97</v>
      </c>
      <c r="B109" s="8" t="s">
        <v>120</v>
      </c>
      <c r="C109" s="37">
        <v>30</v>
      </c>
      <c r="D109" s="22"/>
    </row>
    <row r="110" spans="1:5" s="31" customFormat="1" ht="14.1" customHeight="1" x14ac:dyDescent="0.25">
      <c r="A110" s="155">
        <v>98</v>
      </c>
      <c r="B110" s="8" t="s">
        <v>142</v>
      </c>
      <c r="C110" s="37">
        <v>280</v>
      </c>
      <c r="D110" s="22"/>
    </row>
    <row r="111" spans="1:5" s="31" customFormat="1" ht="14.1" customHeight="1" x14ac:dyDescent="0.25">
      <c r="A111" s="155">
        <v>99</v>
      </c>
      <c r="B111" s="8" t="s">
        <v>280</v>
      </c>
      <c r="C111" s="37">
        <v>50</v>
      </c>
      <c r="D111" s="22"/>
      <c r="E111" s="38"/>
    </row>
    <row r="112" spans="1:5" s="31" customFormat="1" ht="14.1" customHeight="1" x14ac:dyDescent="0.25">
      <c r="A112" s="155">
        <v>100</v>
      </c>
      <c r="B112" s="8" t="s">
        <v>346</v>
      </c>
      <c r="C112" s="37">
        <v>500</v>
      </c>
      <c r="D112" s="22"/>
      <c r="E112" s="38"/>
    </row>
    <row r="113" spans="1:5" s="31" customFormat="1" ht="14.1" customHeight="1" x14ac:dyDescent="0.25">
      <c r="A113" s="155">
        <v>101</v>
      </c>
      <c r="B113" s="8" t="s">
        <v>347</v>
      </c>
      <c r="C113" s="37">
        <v>55</v>
      </c>
      <c r="D113" s="22"/>
      <c r="E113" s="38"/>
    </row>
    <row r="114" spans="1:5" s="31" customFormat="1" ht="14.1" customHeight="1" x14ac:dyDescent="0.25">
      <c r="A114" s="155">
        <v>102</v>
      </c>
      <c r="B114" s="99" t="s">
        <v>197</v>
      </c>
      <c r="C114" s="179">
        <v>850</v>
      </c>
      <c r="D114" s="22"/>
    </row>
    <row r="115" spans="1:5" s="31" customFormat="1" ht="14.1" customHeight="1" x14ac:dyDescent="0.25">
      <c r="A115" s="155">
        <v>103</v>
      </c>
      <c r="B115" s="201" t="s">
        <v>121</v>
      </c>
      <c r="C115" s="37">
        <v>255</v>
      </c>
      <c r="D115" s="22"/>
    </row>
    <row r="116" spans="1:5" s="31" customFormat="1" ht="14.1" customHeight="1" x14ac:dyDescent="0.25">
      <c r="A116" s="155">
        <v>104</v>
      </c>
      <c r="B116" s="152" t="s">
        <v>56</v>
      </c>
      <c r="C116" s="199">
        <f>C84</f>
        <v>3687.59</v>
      </c>
      <c r="D116" s="199">
        <f>D84</f>
        <v>0</v>
      </c>
    </row>
    <row r="117" spans="1:5" s="31" customFormat="1" ht="14.1" customHeight="1" x14ac:dyDescent="0.25">
      <c r="A117" s="155">
        <v>105</v>
      </c>
      <c r="B117" s="275" t="s">
        <v>63</v>
      </c>
      <c r="C117" s="275"/>
      <c r="D117" s="275"/>
    </row>
    <row r="118" spans="1:5" s="31" customFormat="1" ht="14.1" customHeight="1" x14ac:dyDescent="0.25">
      <c r="A118" s="155">
        <v>106</v>
      </c>
      <c r="B118" s="198" t="s">
        <v>64</v>
      </c>
      <c r="C118" s="199">
        <f>C122+C119+C120+C121</f>
        <v>735</v>
      </c>
      <c r="D118" s="199">
        <f>D122+D119</f>
        <v>0</v>
      </c>
    </row>
    <row r="119" spans="1:5" s="31" customFormat="1" ht="14.1" customHeight="1" x14ac:dyDescent="0.25">
      <c r="A119" s="155">
        <v>107</v>
      </c>
      <c r="B119" s="8" t="s">
        <v>192</v>
      </c>
      <c r="C119" s="37">
        <v>700</v>
      </c>
      <c r="D119" s="22"/>
    </row>
    <row r="120" spans="1:5" s="31" customFormat="1" ht="14.1" customHeight="1" x14ac:dyDescent="0.25">
      <c r="A120" s="155">
        <v>108</v>
      </c>
      <c r="B120" s="12" t="s">
        <v>156</v>
      </c>
      <c r="C120" s="37">
        <v>20</v>
      </c>
      <c r="D120" s="22"/>
    </row>
    <row r="121" spans="1:5" s="31" customFormat="1" ht="14.1" customHeight="1" x14ac:dyDescent="0.25">
      <c r="A121" s="155">
        <v>109</v>
      </c>
      <c r="B121" s="8" t="s">
        <v>344</v>
      </c>
      <c r="C121" s="37">
        <v>15</v>
      </c>
      <c r="D121" s="22"/>
    </row>
    <row r="122" spans="1:5" s="31" customFormat="1" ht="28.15" customHeight="1" x14ac:dyDescent="0.25">
      <c r="A122" s="155">
        <v>110</v>
      </c>
      <c r="B122" s="113"/>
      <c r="C122" s="37"/>
      <c r="D122" s="22"/>
    </row>
    <row r="123" spans="1:5" s="31" customFormat="1" ht="14.1" customHeight="1" x14ac:dyDescent="0.25">
      <c r="A123" s="155">
        <v>111</v>
      </c>
      <c r="B123" s="152" t="s">
        <v>56</v>
      </c>
      <c r="C123" s="199">
        <f>C118</f>
        <v>735</v>
      </c>
      <c r="D123" s="199">
        <f>D118</f>
        <v>0</v>
      </c>
    </row>
    <row r="124" spans="1:5" s="31" customFormat="1" ht="12.75" customHeight="1" x14ac:dyDescent="0.25">
      <c r="A124" s="155">
        <v>112</v>
      </c>
      <c r="B124" s="280" t="s">
        <v>270</v>
      </c>
      <c r="C124" s="280"/>
      <c r="D124" s="280"/>
    </row>
    <row r="125" spans="1:5" s="31" customFormat="1" ht="14.1" customHeight="1" x14ac:dyDescent="0.25">
      <c r="A125" s="155">
        <v>113</v>
      </c>
      <c r="B125" s="198" t="s">
        <v>64</v>
      </c>
      <c r="C125" s="199">
        <f>C126+C129+C130+C131+C132+C133+C134+C135+C127+C128</f>
        <v>1361.1000000000001</v>
      </c>
      <c r="D125" s="199">
        <f>D126+D129+D130+D131+D132+D133+D134+D135+D127+D128</f>
        <v>0</v>
      </c>
    </row>
    <row r="126" spans="1:5" s="31" customFormat="1" ht="14.1" customHeight="1" x14ac:dyDescent="0.25">
      <c r="A126" s="155">
        <v>114</v>
      </c>
      <c r="B126" s="200" t="s">
        <v>122</v>
      </c>
      <c r="C126" s="37">
        <v>90</v>
      </c>
      <c r="D126" s="22"/>
    </row>
    <row r="127" spans="1:5" s="31" customFormat="1" ht="14.1" customHeight="1" x14ac:dyDescent="0.25">
      <c r="A127" s="155">
        <v>115</v>
      </c>
      <c r="B127" s="200" t="s">
        <v>363</v>
      </c>
      <c r="C127" s="37">
        <v>50</v>
      </c>
      <c r="D127" s="22"/>
      <c r="E127" s="38"/>
    </row>
    <row r="128" spans="1:5" s="31" customFormat="1" ht="14.1" customHeight="1" x14ac:dyDescent="0.25">
      <c r="A128" s="155">
        <v>116</v>
      </c>
      <c r="B128" s="200" t="s">
        <v>348</v>
      </c>
      <c r="C128" s="37">
        <v>20</v>
      </c>
      <c r="D128" s="22"/>
      <c r="E128" s="38"/>
    </row>
    <row r="129" spans="1:8" s="31" customFormat="1" ht="17.45" customHeight="1" x14ac:dyDescent="0.25">
      <c r="A129" s="155">
        <v>117</v>
      </c>
      <c r="B129" s="12" t="s">
        <v>271</v>
      </c>
      <c r="C129" s="37">
        <v>146.6</v>
      </c>
      <c r="D129" s="22"/>
    </row>
    <row r="130" spans="1:8" s="31" customFormat="1" ht="16.5" customHeight="1" x14ac:dyDescent="0.25">
      <c r="A130" s="155">
        <v>118</v>
      </c>
      <c r="B130" s="200" t="s">
        <v>272</v>
      </c>
      <c r="C130" s="37">
        <v>747.7</v>
      </c>
      <c r="D130" s="22"/>
    </row>
    <row r="131" spans="1:8" s="31" customFormat="1" ht="18.75" customHeight="1" x14ac:dyDescent="0.25">
      <c r="A131" s="155">
        <v>119</v>
      </c>
      <c r="B131" s="200" t="s">
        <v>273</v>
      </c>
      <c r="C131" s="37">
        <v>201.8</v>
      </c>
      <c r="D131" s="22"/>
    </row>
    <row r="132" spans="1:8" s="31" customFormat="1" ht="14.1" customHeight="1" x14ac:dyDescent="0.25">
      <c r="A132" s="155">
        <v>120</v>
      </c>
      <c r="B132" s="200" t="s">
        <v>123</v>
      </c>
      <c r="C132" s="37">
        <v>35</v>
      </c>
      <c r="D132" s="22"/>
    </row>
    <row r="133" spans="1:8" s="31" customFormat="1" ht="14.1" customHeight="1" x14ac:dyDescent="0.25">
      <c r="A133" s="155">
        <v>121</v>
      </c>
      <c r="B133" s="200" t="s">
        <v>150</v>
      </c>
      <c r="C133" s="37">
        <v>30</v>
      </c>
      <c r="D133" s="22"/>
    </row>
    <row r="134" spans="1:8" s="31" customFormat="1" ht="15" customHeight="1" x14ac:dyDescent="0.25">
      <c r="A134" s="155">
        <v>122</v>
      </c>
      <c r="B134" s="200" t="s">
        <v>124</v>
      </c>
      <c r="C134" s="37">
        <v>20</v>
      </c>
      <c r="D134" s="22"/>
    </row>
    <row r="135" spans="1:8" s="31" customFormat="1" ht="14.1" customHeight="1" x14ac:dyDescent="0.25">
      <c r="A135" s="155">
        <v>123</v>
      </c>
      <c r="B135" s="12" t="s">
        <v>126</v>
      </c>
      <c r="C135" s="37">
        <v>20</v>
      </c>
      <c r="D135" s="22"/>
    </row>
    <row r="136" spans="1:8" s="31" customFormat="1" ht="14.1" customHeight="1" x14ac:dyDescent="0.25">
      <c r="A136" s="155">
        <v>124</v>
      </c>
      <c r="B136" s="99" t="s">
        <v>73</v>
      </c>
      <c r="C136" s="37">
        <v>293</v>
      </c>
      <c r="D136" s="22">
        <v>213.4</v>
      </c>
    </row>
    <row r="137" spans="1:8" s="31" customFormat="1" ht="14.25" customHeight="1" x14ac:dyDescent="0.25">
      <c r="A137" s="155">
        <v>125</v>
      </c>
      <c r="B137" s="99" t="s">
        <v>127</v>
      </c>
      <c r="C137" s="37">
        <v>278.2</v>
      </c>
      <c r="D137" s="22">
        <v>249.3</v>
      </c>
    </row>
    <row r="138" spans="1:8" s="31" customFormat="1" ht="15" customHeight="1" x14ac:dyDescent="0.25">
      <c r="A138" s="155">
        <v>126</v>
      </c>
      <c r="B138" s="202" t="s">
        <v>128</v>
      </c>
      <c r="C138" s="37">
        <v>986.8</v>
      </c>
      <c r="D138" s="22">
        <v>885</v>
      </c>
    </row>
    <row r="139" spans="1:8" s="31" customFormat="1" ht="15" customHeight="1" x14ac:dyDescent="0.25">
      <c r="A139" s="155">
        <v>127</v>
      </c>
      <c r="B139" s="99" t="s">
        <v>261</v>
      </c>
      <c r="C139" s="37">
        <v>138.19999999999999</v>
      </c>
      <c r="D139" s="22">
        <v>115</v>
      </c>
    </row>
    <row r="140" spans="1:8" s="31" customFormat="1" ht="15.75" customHeight="1" x14ac:dyDescent="0.25">
      <c r="A140" s="155">
        <v>128</v>
      </c>
      <c r="B140" s="99" t="s">
        <v>93</v>
      </c>
      <c r="C140" s="37">
        <v>236.7</v>
      </c>
      <c r="D140" s="22">
        <v>184.3</v>
      </c>
    </row>
    <row r="141" spans="1:8" s="31" customFormat="1" ht="14.1" customHeight="1" x14ac:dyDescent="0.25">
      <c r="A141" s="155">
        <v>129</v>
      </c>
      <c r="B141" s="152" t="s">
        <v>56</v>
      </c>
      <c r="C141" s="199">
        <f>C125+C137+C138+C140+C136+C139</f>
        <v>3294</v>
      </c>
      <c r="D141" s="199">
        <f>D125+D137+D138+D140+D136+D139</f>
        <v>1647</v>
      </c>
    </row>
    <row r="142" spans="1:8" s="31" customFormat="1" ht="14.1" customHeight="1" x14ac:dyDescent="0.25">
      <c r="A142" s="155">
        <v>130</v>
      </c>
      <c r="B142" s="275" t="s">
        <v>269</v>
      </c>
      <c r="C142" s="275"/>
      <c r="D142" s="275"/>
    </row>
    <row r="143" spans="1:8" s="31" customFormat="1" ht="16.5" customHeight="1" x14ac:dyDescent="0.25">
      <c r="A143" s="155">
        <v>131</v>
      </c>
      <c r="B143" s="8" t="s">
        <v>74</v>
      </c>
      <c r="C143" s="151">
        <v>468.5</v>
      </c>
      <c r="D143" s="151">
        <v>384.5</v>
      </c>
      <c r="E143" s="206"/>
      <c r="F143" s="206"/>
      <c r="G143" s="206"/>
      <c r="H143" s="206"/>
    </row>
    <row r="144" spans="1:8" s="31" customFormat="1" ht="14.1" customHeight="1" x14ac:dyDescent="0.25">
      <c r="A144" s="155">
        <v>132</v>
      </c>
      <c r="B144" s="8" t="s">
        <v>75</v>
      </c>
      <c r="C144" s="151">
        <v>174.4</v>
      </c>
      <c r="D144" s="151">
        <v>133.1</v>
      </c>
      <c r="E144" s="206"/>
      <c r="F144" s="206"/>
      <c r="G144" s="206"/>
      <c r="H144" s="206"/>
    </row>
    <row r="145" spans="1:8" s="31" customFormat="1" ht="14.1" customHeight="1" x14ac:dyDescent="0.25">
      <c r="A145" s="155">
        <v>133</v>
      </c>
      <c r="B145" s="111" t="s">
        <v>76</v>
      </c>
      <c r="C145" s="151">
        <f>877.9+70</f>
        <v>947.9</v>
      </c>
      <c r="D145" s="151">
        <v>723.3</v>
      </c>
      <c r="E145" s="206"/>
      <c r="F145" s="206"/>
      <c r="G145" s="206"/>
      <c r="H145" s="206"/>
    </row>
    <row r="146" spans="1:8" s="31" customFormat="1" ht="14.1" customHeight="1" x14ac:dyDescent="0.25">
      <c r="A146" s="155">
        <v>134</v>
      </c>
      <c r="B146" s="111" t="s">
        <v>77</v>
      </c>
      <c r="C146" s="151">
        <f>510.2+5</f>
        <v>515.20000000000005</v>
      </c>
      <c r="D146" s="151">
        <v>432.1</v>
      </c>
      <c r="E146" s="206"/>
      <c r="F146" s="206"/>
      <c r="G146" s="206"/>
      <c r="H146" s="206"/>
    </row>
    <row r="147" spans="1:8" s="31" customFormat="1" ht="14.1" customHeight="1" x14ac:dyDescent="0.25">
      <c r="A147" s="155">
        <v>135</v>
      </c>
      <c r="B147" s="111" t="s">
        <v>78</v>
      </c>
      <c r="C147" s="151">
        <v>110.2</v>
      </c>
      <c r="D147" s="151">
        <v>82.7</v>
      </c>
      <c r="E147" s="206"/>
      <c r="F147" s="206"/>
      <c r="G147" s="206"/>
      <c r="H147" s="206"/>
    </row>
    <row r="148" spans="1:8" s="31" customFormat="1" ht="14.1" customHeight="1" x14ac:dyDescent="0.25">
      <c r="A148" s="155">
        <v>136</v>
      </c>
      <c r="B148" s="111" t="s">
        <v>79</v>
      </c>
      <c r="C148" s="151">
        <f>167+8.6</f>
        <v>175.6</v>
      </c>
      <c r="D148" s="151">
        <v>117.2</v>
      </c>
      <c r="E148" s="206"/>
      <c r="F148" s="206"/>
      <c r="G148" s="206"/>
      <c r="H148" s="206"/>
    </row>
    <row r="149" spans="1:8" s="31" customFormat="1" ht="14.1" customHeight="1" x14ac:dyDescent="0.25">
      <c r="A149" s="155">
        <v>137</v>
      </c>
      <c r="B149" s="111" t="s">
        <v>80</v>
      </c>
      <c r="C149" s="151">
        <v>480.2</v>
      </c>
      <c r="D149" s="151">
        <v>374.8</v>
      </c>
      <c r="E149" s="206"/>
      <c r="F149" s="206"/>
      <c r="G149" s="206"/>
      <c r="H149" s="206"/>
    </row>
    <row r="150" spans="1:8" s="31" customFormat="1" ht="14.1" customHeight="1" x14ac:dyDescent="0.25">
      <c r="A150" s="155">
        <v>138</v>
      </c>
      <c r="B150" s="111" t="s">
        <v>81</v>
      </c>
      <c r="C150" s="151">
        <f>238.4+4</f>
        <v>242.4</v>
      </c>
      <c r="D150" s="151">
        <v>178.8</v>
      </c>
      <c r="E150" s="206"/>
      <c r="F150" s="206"/>
      <c r="G150" s="206"/>
      <c r="H150" s="206"/>
    </row>
    <row r="151" spans="1:8" s="31" customFormat="1" ht="14.1" customHeight="1" x14ac:dyDescent="0.25">
      <c r="A151" s="155">
        <v>139</v>
      </c>
      <c r="B151" s="111" t="s">
        <v>130</v>
      </c>
      <c r="C151" s="151">
        <v>476.3</v>
      </c>
      <c r="D151" s="151">
        <v>386.4</v>
      </c>
      <c r="E151" s="206"/>
      <c r="F151" s="206"/>
      <c r="G151" s="206"/>
      <c r="H151" s="206"/>
    </row>
    <row r="152" spans="1:8" s="31" customFormat="1" ht="14.1" customHeight="1" x14ac:dyDescent="0.25">
      <c r="A152" s="155">
        <v>140</v>
      </c>
      <c r="B152" s="111" t="s">
        <v>82</v>
      </c>
      <c r="C152" s="151">
        <v>629.5</v>
      </c>
      <c r="D152" s="151">
        <v>514.6</v>
      </c>
      <c r="E152" s="206"/>
      <c r="F152" s="206"/>
      <c r="G152" s="206"/>
      <c r="H152" s="206"/>
    </row>
    <row r="153" spans="1:8" s="31" customFormat="1" ht="14.1" customHeight="1" x14ac:dyDescent="0.25">
      <c r="A153" s="155">
        <v>141</v>
      </c>
      <c r="B153" s="111" t="s">
        <v>66</v>
      </c>
      <c r="C153" s="151">
        <f>428.1+150</f>
        <v>578.1</v>
      </c>
      <c r="D153" s="151">
        <v>261.2</v>
      </c>
      <c r="E153" s="206"/>
      <c r="F153" s="206"/>
      <c r="G153" s="206"/>
      <c r="H153" s="206"/>
    </row>
    <row r="154" spans="1:8" s="31" customFormat="1" ht="14.1" customHeight="1" x14ac:dyDescent="0.25">
      <c r="A154" s="155">
        <v>142</v>
      </c>
      <c r="B154" s="111" t="s">
        <v>83</v>
      </c>
      <c r="C154" s="151">
        <f>328.8+10</f>
        <v>338.8</v>
      </c>
      <c r="D154" s="151">
        <v>207.8</v>
      </c>
      <c r="E154" s="206"/>
      <c r="F154" s="206"/>
      <c r="G154" s="206"/>
      <c r="H154" s="206"/>
    </row>
    <row r="155" spans="1:8" s="31" customFormat="1" ht="14.1" customHeight="1" x14ac:dyDescent="0.25">
      <c r="A155" s="155">
        <v>143</v>
      </c>
      <c r="B155" s="8" t="s">
        <v>84</v>
      </c>
      <c r="C155" s="151">
        <v>451.2</v>
      </c>
      <c r="D155" s="151">
        <v>303.39999999999998</v>
      </c>
      <c r="E155" s="206"/>
      <c r="F155" s="206"/>
      <c r="G155" s="206"/>
      <c r="H155" s="206"/>
    </row>
    <row r="156" spans="1:8" s="31" customFormat="1" ht="14.1" customHeight="1" x14ac:dyDescent="0.25">
      <c r="A156" s="155">
        <v>144</v>
      </c>
      <c r="B156" s="8" t="s">
        <v>85</v>
      </c>
      <c r="C156" s="151">
        <v>375.8</v>
      </c>
      <c r="D156" s="151">
        <v>269</v>
      </c>
      <c r="E156" s="206"/>
      <c r="F156" s="206"/>
      <c r="G156" s="206"/>
      <c r="H156" s="206"/>
    </row>
    <row r="157" spans="1:8" s="31" customFormat="1" ht="14.1" customHeight="1" x14ac:dyDescent="0.25">
      <c r="A157" s="155">
        <v>145</v>
      </c>
      <c r="B157" s="8" t="s">
        <v>69</v>
      </c>
      <c r="C157" s="151">
        <f>565.5+15</f>
        <v>580.5</v>
      </c>
      <c r="D157" s="151">
        <v>414.6</v>
      </c>
      <c r="E157" s="206"/>
      <c r="F157" s="206"/>
      <c r="G157" s="206"/>
      <c r="H157" s="206"/>
    </row>
    <row r="158" spans="1:8" s="31" customFormat="1" ht="14.1" customHeight="1" x14ac:dyDescent="0.25">
      <c r="A158" s="155">
        <v>146</v>
      </c>
      <c r="B158" s="111" t="s">
        <v>86</v>
      </c>
      <c r="C158" s="151">
        <f>412.4+15</f>
        <v>427.4</v>
      </c>
      <c r="D158" s="151">
        <v>250.5</v>
      </c>
      <c r="E158" s="206"/>
      <c r="F158" s="206"/>
      <c r="G158" s="206"/>
      <c r="H158" s="206"/>
    </row>
    <row r="159" spans="1:8" s="31" customFormat="1" ht="14.1" customHeight="1" x14ac:dyDescent="0.25">
      <c r="A159" s="155">
        <v>147</v>
      </c>
      <c r="B159" s="8" t="s">
        <v>87</v>
      </c>
      <c r="C159" s="151">
        <v>175.7</v>
      </c>
      <c r="D159" s="151">
        <v>136</v>
      </c>
      <c r="E159" s="206"/>
      <c r="F159" s="206"/>
      <c r="G159" s="206"/>
      <c r="H159" s="206"/>
    </row>
    <row r="160" spans="1:8" s="31" customFormat="1" ht="14.1" customHeight="1" x14ac:dyDescent="0.25">
      <c r="A160" s="155">
        <v>148</v>
      </c>
      <c r="B160" s="200" t="s">
        <v>88</v>
      </c>
      <c r="C160" s="151">
        <v>368.7</v>
      </c>
      <c r="D160" s="151">
        <v>232.4</v>
      </c>
      <c r="E160" s="206"/>
      <c r="F160" s="206"/>
      <c r="G160" s="206"/>
      <c r="H160" s="206"/>
    </row>
    <row r="161" spans="1:8" s="31" customFormat="1" ht="14.1" customHeight="1" x14ac:dyDescent="0.25">
      <c r="A161" s="155">
        <v>149</v>
      </c>
      <c r="B161" s="8" t="s">
        <v>89</v>
      </c>
      <c r="C161" s="151">
        <v>626</v>
      </c>
      <c r="D161" s="151">
        <v>424.3</v>
      </c>
      <c r="E161" s="206"/>
      <c r="F161" s="206"/>
      <c r="G161" s="206"/>
      <c r="H161" s="206"/>
    </row>
    <row r="162" spans="1:8" s="31" customFormat="1" ht="14.1" customHeight="1" x14ac:dyDescent="0.25">
      <c r="A162" s="155">
        <v>150</v>
      </c>
      <c r="B162" s="8" t="s">
        <v>90</v>
      </c>
      <c r="C162" s="151">
        <v>352.2</v>
      </c>
      <c r="D162" s="151">
        <v>230.6</v>
      </c>
      <c r="E162" s="206"/>
      <c r="F162" s="206"/>
      <c r="G162" s="206"/>
      <c r="H162" s="206"/>
    </row>
    <row r="163" spans="1:8" s="31" customFormat="1" ht="14.1" customHeight="1" x14ac:dyDescent="0.25">
      <c r="A163" s="155">
        <v>151</v>
      </c>
      <c r="B163" s="200" t="s">
        <v>91</v>
      </c>
      <c r="C163" s="151">
        <v>532.4</v>
      </c>
      <c r="D163" s="151">
        <v>343.9</v>
      </c>
      <c r="E163" s="206"/>
      <c r="F163" s="206"/>
      <c r="G163" s="206"/>
      <c r="H163" s="206"/>
    </row>
    <row r="164" spans="1:8" s="31" customFormat="1" ht="14.1" customHeight="1" x14ac:dyDescent="0.25">
      <c r="A164" s="155">
        <v>152</v>
      </c>
      <c r="B164" s="8" t="s">
        <v>68</v>
      </c>
      <c r="C164" s="151">
        <v>501.9</v>
      </c>
      <c r="D164" s="151">
        <v>342</v>
      </c>
      <c r="E164" s="206"/>
      <c r="F164" s="206"/>
      <c r="G164" s="206"/>
      <c r="H164" s="206"/>
    </row>
    <row r="165" spans="1:8" s="31" customFormat="1" ht="14.1" customHeight="1" x14ac:dyDescent="0.25">
      <c r="A165" s="155">
        <v>153</v>
      </c>
      <c r="B165" s="200" t="s">
        <v>92</v>
      </c>
      <c r="C165" s="151">
        <v>562</v>
      </c>
      <c r="D165" s="151">
        <v>412.3</v>
      </c>
      <c r="E165" s="206"/>
      <c r="F165" s="206"/>
      <c r="G165" s="206"/>
      <c r="H165" s="206"/>
    </row>
    <row r="166" spans="1:8" s="31" customFormat="1" ht="15.6" customHeight="1" x14ac:dyDescent="0.25">
      <c r="A166" s="155">
        <v>154</v>
      </c>
      <c r="B166" s="8" t="s">
        <v>131</v>
      </c>
      <c r="C166" s="151">
        <v>221.6</v>
      </c>
      <c r="D166" s="151">
        <v>148.9</v>
      </c>
      <c r="E166" s="206"/>
      <c r="F166" s="206"/>
      <c r="G166" s="206"/>
      <c r="H166" s="206"/>
    </row>
    <row r="167" spans="1:8" s="31" customFormat="1" ht="15.75" customHeight="1" x14ac:dyDescent="0.25">
      <c r="A167" s="155">
        <v>155</v>
      </c>
      <c r="B167" s="12" t="s">
        <v>67</v>
      </c>
      <c r="C167" s="151">
        <v>73.400000000000006</v>
      </c>
      <c r="D167" s="151">
        <v>54.8</v>
      </c>
      <c r="E167" s="206"/>
      <c r="F167" s="206"/>
      <c r="G167" s="206"/>
      <c r="H167" s="206"/>
    </row>
    <row r="168" spans="1:8" s="31" customFormat="1" ht="14.1" customHeight="1" x14ac:dyDescent="0.25">
      <c r="A168" s="155">
        <v>156</v>
      </c>
      <c r="B168" s="200" t="s">
        <v>70</v>
      </c>
      <c r="C168" s="151">
        <v>335.8</v>
      </c>
      <c r="D168" s="151">
        <v>312.10000000000002</v>
      </c>
      <c r="E168" s="206"/>
      <c r="F168" s="206"/>
      <c r="G168" s="206"/>
      <c r="H168" s="206"/>
    </row>
    <row r="169" spans="1:8" s="31" customFormat="1" ht="14.1" customHeight="1" x14ac:dyDescent="0.25">
      <c r="A169" s="155">
        <v>157</v>
      </c>
      <c r="B169" s="207" t="s">
        <v>71</v>
      </c>
      <c r="C169" s="151">
        <v>680.6</v>
      </c>
      <c r="D169" s="151">
        <v>613.4</v>
      </c>
      <c r="E169" s="206"/>
      <c r="F169" s="206"/>
      <c r="G169" s="206"/>
      <c r="H169" s="206"/>
    </row>
    <row r="170" spans="1:8" s="31" customFormat="1" ht="18.600000000000001" customHeight="1" x14ac:dyDescent="0.25">
      <c r="A170" s="155">
        <v>158</v>
      </c>
      <c r="B170" s="8" t="s">
        <v>94</v>
      </c>
      <c r="C170" s="151">
        <v>81.400000000000006</v>
      </c>
      <c r="D170" s="151">
        <v>59.7</v>
      </c>
      <c r="E170" s="208"/>
      <c r="F170" s="208"/>
      <c r="G170" s="206"/>
      <c r="H170" s="206"/>
    </row>
    <row r="171" spans="1:8" s="31" customFormat="1" ht="15.6" customHeight="1" x14ac:dyDescent="0.25">
      <c r="A171" s="155">
        <v>159</v>
      </c>
      <c r="B171" s="8" t="s">
        <v>129</v>
      </c>
      <c r="C171" s="151">
        <f>540.6+8</f>
        <v>548.6</v>
      </c>
      <c r="D171" s="151">
        <v>421.4</v>
      </c>
      <c r="E171" s="208"/>
      <c r="F171" s="208"/>
      <c r="G171" s="206"/>
      <c r="H171" s="206"/>
    </row>
    <row r="172" spans="1:8" s="31" customFormat="1" ht="14.1" customHeight="1" x14ac:dyDescent="0.25">
      <c r="A172" s="155">
        <v>160</v>
      </c>
      <c r="B172" s="198" t="s">
        <v>64</v>
      </c>
      <c r="C172" s="199">
        <f>C173+C175+C176+C177+C174</f>
        <v>885</v>
      </c>
      <c r="D172" s="199">
        <f>D173+D175+D176+D177+D174</f>
        <v>0</v>
      </c>
    </row>
    <row r="173" spans="1:8" s="31" customFormat="1" ht="26.25" customHeight="1" x14ac:dyDescent="0.25">
      <c r="A173" s="155">
        <v>161</v>
      </c>
      <c r="B173" s="8" t="s">
        <v>134</v>
      </c>
      <c r="C173" s="37">
        <v>80</v>
      </c>
      <c r="D173" s="21"/>
    </row>
    <row r="174" spans="1:8" s="31" customFormat="1" ht="14.45" customHeight="1" x14ac:dyDescent="0.25">
      <c r="A174" s="155">
        <v>162</v>
      </c>
      <c r="B174" s="8" t="s">
        <v>125</v>
      </c>
      <c r="C174" s="37">
        <v>30</v>
      </c>
      <c r="D174" s="21"/>
    </row>
    <row r="175" spans="1:8" s="31" customFormat="1" ht="14.25" customHeight="1" x14ac:dyDescent="0.25">
      <c r="A175" s="155">
        <v>163</v>
      </c>
      <c r="B175" s="8" t="s">
        <v>135</v>
      </c>
      <c r="C175" s="37">
        <v>320</v>
      </c>
      <c r="D175" s="21"/>
    </row>
    <row r="176" spans="1:8" s="31" customFormat="1" ht="14.25" customHeight="1" x14ac:dyDescent="0.25">
      <c r="A176" s="155">
        <v>164</v>
      </c>
      <c r="B176" s="8" t="s">
        <v>278</v>
      </c>
      <c r="C176" s="37">
        <v>65</v>
      </c>
      <c r="D176" s="21"/>
    </row>
    <row r="177" spans="1:9" s="31" customFormat="1" ht="14.25" customHeight="1" x14ac:dyDescent="0.25">
      <c r="A177" s="155">
        <v>165</v>
      </c>
      <c r="B177" s="8" t="s">
        <v>143</v>
      </c>
      <c r="C177" s="37">
        <v>390</v>
      </c>
      <c r="D177" s="21"/>
    </row>
    <row r="178" spans="1:9" s="31" customFormat="1" ht="14.1" customHeight="1" x14ac:dyDescent="0.25">
      <c r="A178" s="155">
        <v>166</v>
      </c>
      <c r="B178" s="152" t="s">
        <v>56</v>
      </c>
      <c r="C178" s="199">
        <f>SUM(C143:C177)-C172</f>
        <v>12917.3</v>
      </c>
      <c r="D178" s="199">
        <f>SUM(D143:D177)-D172</f>
        <v>8765.8000000000011</v>
      </c>
      <c r="G178" s="209"/>
    </row>
    <row r="179" spans="1:9" ht="14.1" customHeight="1" x14ac:dyDescent="0.25">
      <c r="A179" s="108">
        <v>167</v>
      </c>
      <c r="B179" s="39" t="s">
        <v>4</v>
      </c>
      <c r="C179" s="109">
        <f>C55+C67+C82+C116+C123+C141+C178</f>
        <v>39501.19</v>
      </c>
      <c r="D179" s="109">
        <f>D55+D67+D82+D116+D123+D141+D178</f>
        <v>15961.5</v>
      </c>
      <c r="G179" s="104"/>
      <c r="I179" s="104"/>
    </row>
    <row r="180" spans="1:9" x14ac:dyDescent="0.25">
      <c r="B180" s="105"/>
      <c r="C180" s="106"/>
      <c r="D180" s="107"/>
    </row>
    <row r="181" spans="1:9" x14ac:dyDescent="0.25">
      <c r="B181" s="27"/>
      <c r="C181" s="97"/>
    </row>
    <row r="183" spans="1:9" ht="15.75" x14ac:dyDescent="0.25">
      <c r="C183" s="93"/>
      <c r="G183" s="104"/>
    </row>
    <row r="185" spans="1:9" x14ac:dyDescent="0.25">
      <c r="B185" s="96"/>
    </row>
  </sheetData>
  <mergeCells count="13">
    <mergeCell ref="D10:D12"/>
    <mergeCell ref="B142:D142"/>
    <mergeCell ref="A6:D6"/>
    <mergeCell ref="A7:D7"/>
    <mergeCell ref="A10:A12"/>
    <mergeCell ref="B10:B12"/>
    <mergeCell ref="C10:C12"/>
    <mergeCell ref="B83:D83"/>
    <mergeCell ref="B117:D117"/>
    <mergeCell ref="B124:D124"/>
    <mergeCell ref="B13:D13"/>
    <mergeCell ref="B56:D56"/>
    <mergeCell ref="B68:D68"/>
  </mergeCells>
  <pageMargins left="0.31496062992125984" right="0.11811023622047245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66628-FB2A-4088-B04E-6D79104EBE27}">
  <dimension ref="A1:P55"/>
  <sheetViews>
    <sheetView topLeftCell="A40" workbookViewId="0">
      <selection activeCell="E54" sqref="E54"/>
    </sheetView>
  </sheetViews>
  <sheetFormatPr defaultRowHeight="15" x14ac:dyDescent="0.25"/>
  <cols>
    <col min="1" max="1" width="2.140625" customWidth="1"/>
    <col min="2" max="2" width="4" customWidth="1"/>
    <col min="3" max="3" width="40.5703125" customWidth="1"/>
    <col min="4" max="4" width="23.5703125" style="11" customWidth="1"/>
    <col min="5" max="5" width="9.85546875" customWidth="1"/>
    <col min="6" max="6" width="9.7109375" customWidth="1"/>
    <col min="7" max="7" width="11.28515625" customWidth="1"/>
    <col min="8" max="8" width="10.140625" customWidth="1"/>
    <col min="9" max="9" width="6.42578125" customWidth="1"/>
    <col min="10" max="10" width="6.28515625" customWidth="1"/>
    <col min="11" max="11" width="7.28515625" customWidth="1"/>
    <col min="12" max="12" width="6.5703125" customWidth="1"/>
    <col min="13" max="13" width="45" customWidth="1"/>
    <col min="255" max="255" width="2.85546875" customWidth="1"/>
    <col min="256" max="256" width="36.140625" customWidth="1"/>
    <col min="257" max="257" width="19.5703125" customWidth="1"/>
    <col min="258" max="258" width="10.28515625" customWidth="1"/>
    <col min="259" max="259" width="10.42578125" customWidth="1"/>
    <col min="262" max="262" width="12.7109375" customWidth="1"/>
    <col min="511" max="511" width="2.85546875" customWidth="1"/>
    <col min="512" max="512" width="36.140625" customWidth="1"/>
    <col min="513" max="513" width="19.5703125" customWidth="1"/>
    <col min="514" max="514" width="10.28515625" customWidth="1"/>
    <col min="515" max="515" width="10.42578125" customWidth="1"/>
    <col min="518" max="518" width="12.7109375" customWidth="1"/>
    <col min="767" max="767" width="2.85546875" customWidth="1"/>
    <col min="768" max="768" width="36.140625" customWidth="1"/>
    <col min="769" max="769" width="19.5703125" customWidth="1"/>
    <col min="770" max="770" width="10.28515625" customWidth="1"/>
    <col min="771" max="771" width="10.42578125" customWidth="1"/>
    <col min="774" max="774" width="12.7109375" customWidth="1"/>
    <col min="1023" max="1023" width="2.85546875" customWidth="1"/>
    <col min="1024" max="1024" width="36.140625" customWidth="1"/>
    <col min="1025" max="1025" width="19.5703125" customWidth="1"/>
    <col min="1026" max="1026" width="10.28515625" customWidth="1"/>
    <col min="1027" max="1027" width="10.42578125" customWidth="1"/>
    <col min="1030" max="1030" width="12.7109375" customWidth="1"/>
    <col min="1279" max="1279" width="2.85546875" customWidth="1"/>
    <col min="1280" max="1280" width="36.140625" customWidth="1"/>
    <col min="1281" max="1281" width="19.5703125" customWidth="1"/>
    <col min="1282" max="1282" width="10.28515625" customWidth="1"/>
    <col min="1283" max="1283" width="10.42578125" customWidth="1"/>
    <col min="1286" max="1286" width="12.7109375" customWidth="1"/>
    <col min="1535" max="1535" width="2.85546875" customWidth="1"/>
    <col min="1536" max="1536" width="36.140625" customWidth="1"/>
    <col min="1537" max="1537" width="19.5703125" customWidth="1"/>
    <col min="1538" max="1538" width="10.28515625" customWidth="1"/>
    <col min="1539" max="1539" width="10.42578125" customWidth="1"/>
    <col min="1542" max="1542" width="12.7109375" customWidth="1"/>
    <col min="1791" max="1791" width="2.85546875" customWidth="1"/>
    <col min="1792" max="1792" width="36.140625" customWidth="1"/>
    <col min="1793" max="1793" width="19.5703125" customWidth="1"/>
    <col min="1794" max="1794" width="10.28515625" customWidth="1"/>
    <col min="1795" max="1795" width="10.42578125" customWidth="1"/>
    <col min="1798" max="1798" width="12.7109375" customWidth="1"/>
    <col min="2047" max="2047" width="2.85546875" customWidth="1"/>
    <col min="2048" max="2048" width="36.140625" customWidth="1"/>
    <col min="2049" max="2049" width="19.5703125" customWidth="1"/>
    <col min="2050" max="2050" width="10.28515625" customWidth="1"/>
    <col min="2051" max="2051" width="10.42578125" customWidth="1"/>
    <col min="2054" max="2054" width="12.7109375" customWidth="1"/>
    <col min="2303" max="2303" width="2.85546875" customWidth="1"/>
    <col min="2304" max="2304" width="36.140625" customWidth="1"/>
    <col min="2305" max="2305" width="19.5703125" customWidth="1"/>
    <col min="2306" max="2306" width="10.28515625" customWidth="1"/>
    <col min="2307" max="2307" width="10.42578125" customWidth="1"/>
    <col min="2310" max="2310" width="12.7109375" customWidth="1"/>
    <col min="2559" max="2559" width="2.85546875" customWidth="1"/>
    <col min="2560" max="2560" width="36.140625" customWidth="1"/>
    <col min="2561" max="2561" width="19.5703125" customWidth="1"/>
    <col min="2562" max="2562" width="10.28515625" customWidth="1"/>
    <col min="2563" max="2563" width="10.42578125" customWidth="1"/>
    <col min="2566" max="2566" width="12.7109375" customWidth="1"/>
    <col min="2815" max="2815" width="2.85546875" customWidth="1"/>
    <col min="2816" max="2816" width="36.140625" customWidth="1"/>
    <col min="2817" max="2817" width="19.5703125" customWidth="1"/>
    <col min="2818" max="2818" width="10.28515625" customWidth="1"/>
    <col min="2819" max="2819" width="10.42578125" customWidth="1"/>
    <col min="2822" max="2822" width="12.7109375" customWidth="1"/>
    <col min="3071" max="3071" width="2.85546875" customWidth="1"/>
    <col min="3072" max="3072" width="36.140625" customWidth="1"/>
    <col min="3073" max="3073" width="19.5703125" customWidth="1"/>
    <col min="3074" max="3074" width="10.28515625" customWidth="1"/>
    <col min="3075" max="3075" width="10.42578125" customWidth="1"/>
    <col min="3078" max="3078" width="12.7109375" customWidth="1"/>
    <col min="3327" max="3327" width="2.85546875" customWidth="1"/>
    <col min="3328" max="3328" width="36.140625" customWidth="1"/>
    <col min="3329" max="3329" width="19.5703125" customWidth="1"/>
    <col min="3330" max="3330" width="10.28515625" customWidth="1"/>
    <col min="3331" max="3331" width="10.42578125" customWidth="1"/>
    <col min="3334" max="3334" width="12.7109375" customWidth="1"/>
    <col min="3583" max="3583" width="2.85546875" customWidth="1"/>
    <col min="3584" max="3584" width="36.140625" customWidth="1"/>
    <col min="3585" max="3585" width="19.5703125" customWidth="1"/>
    <col min="3586" max="3586" width="10.28515625" customWidth="1"/>
    <col min="3587" max="3587" width="10.42578125" customWidth="1"/>
    <col min="3590" max="3590" width="12.7109375" customWidth="1"/>
    <col min="3839" max="3839" width="2.85546875" customWidth="1"/>
    <col min="3840" max="3840" width="36.140625" customWidth="1"/>
    <col min="3841" max="3841" width="19.5703125" customWidth="1"/>
    <col min="3842" max="3842" width="10.28515625" customWidth="1"/>
    <col min="3843" max="3843" width="10.42578125" customWidth="1"/>
    <col min="3846" max="3846" width="12.7109375" customWidth="1"/>
    <col min="4095" max="4095" width="2.85546875" customWidth="1"/>
    <col min="4096" max="4096" width="36.140625" customWidth="1"/>
    <col min="4097" max="4097" width="19.5703125" customWidth="1"/>
    <col min="4098" max="4098" width="10.28515625" customWidth="1"/>
    <col min="4099" max="4099" width="10.42578125" customWidth="1"/>
    <col min="4102" max="4102" width="12.7109375" customWidth="1"/>
    <col min="4351" max="4351" width="2.85546875" customWidth="1"/>
    <col min="4352" max="4352" width="36.140625" customWidth="1"/>
    <col min="4353" max="4353" width="19.5703125" customWidth="1"/>
    <col min="4354" max="4354" width="10.28515625" customWidth="1"/>
    <col min="4355" max="4355" width="10.42578125" customWidth="1"/>
    <col min="4358" max="4358" width="12.7109375" customWidth="1"/>
    <col min="4607" max="4607" width="2.85546875" customWidth="1"/>
    <col min="4608" max="4608" width="36.140625" customWidth="1"/>
    <col min="4609" max="4609" width="19.5703125" customWidth="1"/>
    <col min="4610" max="4610" width="10.28515625" customWidth="1"/>
    <col min="4611" max="4611" width="10.42578125" customWidth="1"/>
    <col min="4614" max="4614" width="12.7109375" customWidth="1"/>
    <col min="4863" max="4863" width="2.85546875" customWidth="1"/>
    <col min="4864" max="4864" width="36.140625" customWidth="1"/>
    <col min="4865" max="4865" width="19.5703125" customWidth="1"/>
    <col min="4866" max="4866" width="10.28515625" customWidth="1"/>
    <col min="4867" max="4867" width="10.42578125" customWidth="1"/>
    <col min="4870" max="4870" width="12.7109375" customWidth="1"/>
    <col min="5119" max="5119" width="2.85546875" customWidth="1"/>
    <col min="5120" max="5120" width="36.140625" customWidth="1"/>
    <col min="5121" max="5121" width="19.5703125" customWidth="1"/>
    <col min="5122" max="5122" width="10.28515625" customWidth="1"/>
    <col min="5123" max="5123" width="10.42578125" customWidth="1"/>
    <col min="5126" max="5126" width="12.7109375" customWidth="1"/>
    <col min="5375" max="5375" width="2.85546875" customWidth="1"/>
    <col min="5376" max="5376" width="36.140625" customWidth="1"/>
    <col min="5377" max="5377" width="19.5703125" customWidth="1"/>
    <col min="5378" max="5378" width="10.28515625" customWidth="1"/>
    <col min="5379" max="5379" width="10.42578125" customWidth="1"/>
    <col min="5382" max="5382" width="12.7109375" customWidth="1"/>
    <col min="5631" max="5631" width="2.85546875" customWidth="1"/>
    <col min="5632" max="5632" width="36.140625" customWidth="1"/>
    <col min="5633" max="5633" width="19.5703125" customWidth="1"/>
    <col min="5634" max="5634" width="10.28515625" customWidth="1"/>
    <col min="5635" max="5635" width="10.42578125" customWidth="1"/>
    <col min="5638" max="5638" width="12.7109375" customWidth="1"/>
    <col min="5887" max="5887" width="2.85546875" customWidth="1"/>
    <col min="5888" max="5888" width="36.140625" customWidth="1"/>
    <col min="5889" max="5889" width="19.5703125" customWidth="1"/>
    <col min="5890" max="5890" width="10.28515625" customWidth="1"/>
    <col min="5891" max="5891" width="10.42578125" customWidth="1"/>
    <col min="5894" max="5894" width="12.7109375" customWidth="1"/>
    <col min="6143" max="6143" width="2.85546875" customWidth="1"/>
    <col min="6144" max="6144" width="36.140625" customWidth="1"/>
    <col min="6145" max="6145" width="19.5703125" customWidth="1"/>
    <col min="6146" max="6146" width="10.28515625" customWidth="1"/>
    <col min="6147" max="6147" width="10.42578125" customWidth="1"/>
    <col min="6150" max="6150" width="12.7109375" customWidth="1"/>
    <col min="6399" max="6399" width="2.85546875" customWidth="1"/>
    <col min="6400" max="6400" width="36.140625" customWidth="1"/>
    <col min="6401" max="6401" width="19.5703125" customWidth="1"/>
    <col min="6402" max="6402" width="10.28515625" customWidth="1"/>
    <col min="6403" max="6403" width="10.42578125" customWidth="1"/>
    <col min="6406" max="6406" width="12.7109375" customWidth="1"/>
    <col min="6655" max="6655" width="2.85546875" customWidth="1"/>
    <col min="6656" max="6656" width="36.140625" customWidth="1"/>
    <col min="6657" max="6657" width="19.5703125" customWidth="1"/>
    <col min="6658" max="6658" width="10.28515625" customWidth="1"/>
    <col min="6659" max="6659" width="10.42578125" customWidth="1"/>
    <col min="6662" max="6662" width="12.7109375" customWidth="1"/>
    <col min="6911" max="6911" width="2.85546875" customWidth="1"/>
    <col min="6912" max="6912" width="36.140625" customWidth="1"/>
    <col min="6913" max="6913" width="19.5703125" customWidth="1"/>
    <col min="6914" max="6914" width="10.28515625" customWidth="1"/>
    <col min="6915" max="6915" width="10.42578125" customWidth="1"/>
    <col min="6918" max="6918" width="12.7109375" customWidth="1"/>
    <col min="7167" max="7167" width="2.85546875" customWidth="1"/>
    <col min="7168" max="7168" width="36.140625" customWidth="1"/>
    <col min="7169" max="7169" width="19.5703125" customWidth="1"/>
    <col min="7170" max="7170" width="10.28515625" customWidth="1"/>
    <col min="7171" max="7171" width="10.42578125" customWidth="1"/>
    <col min="7174" max="7174" width="12.7109375" customWidth="1"/>
    <col min="7423" max="7423" width="2.85546875" customWidth="1"/>
    <col min="7424" max="7424" width="36.140625" customWidth="1"/>
    <col min="7425" max="7425" width="19.5703125" customWidth="1"/>
    <col min="7426" max="7426" width="10.28515625" customWidth="1"/>
    <col min="7427" max="7427" width="10.42578125" customWidth="1"/>
    <col min="7430" max="7430" width="12.7109375" customWidth="1"/>
    <col min="7679" max="7679" width="2.85546875" customWidth="1"/>
    <col min="7680" max="7680" width="36.140625" customWidth="1"/>
    <col min="7681" max="7681" width="19.5703125" customWidth="1"/>
    <col min="7682" max="7682" width="10.28515625" customWidth="1"/>
    <col min="7683" max="7683" width="10.42578125" customWidth="1"/>
    <col min="7686" max="7686" width="12.7109375" customWidth="1"/>
    <col min="7935" max="7935" width="2.85546875" customWidth="1"/>
    <col min="7936" max="7936" width="36.140625" customWidth="1"/>
    <col min="7937" max="7937" width="19.5703125" customWidth="1"/>
    <col min="7938" max="7938" width="10.28515625" customWidth="1"/>
    <col min="7939" max="7939" width="10.42578125" customWidth="1"/>
    <col min="7942" max="7942" width="12.7109375" customWidth="1"/>
    <col min="8191" max="8191" width="2.85546875" customWidth="1"/>
    <col min="8192" max="8192" width="36.140625" customWidth="1"/>
    <col min="8193" max="8193" width="19.5703125" customWidth="1"/>
    <col min="8194" max="8194" width="10.28515625" customWidth="1"/>
    <col min="8195" max="8195" width="10.42578125" customWidth="1"/>
    <col min="8198" max="8198" width="12.7109375" customWidth="1"/>
    <col min="8447" max="8447" width="2.85546875" customWidth="1"/>
    <col min="8448" max="8448" width="36.140625" customWidth="1"/>
    <col min="8449" max="8449" width="19.5703125" customWidth="1"/>
    <col min="8450" max="8450" width="10.28515625" customWidth="1"/>
    <col min="8451" max="8451" width="10.42578125" customWidth="1"/>
    <col min="8454" max="8454" width="12.7109375" customWidth="1"/>
    <col min="8703" max="8703" width="2.85546875" customWidth="1"/>
    <col min="8704" max="8704" width="36.140625" customWidth="1"/>
    <col min="8705" max="8705" width="19.5703125" customWidth="1"/>
    <col min="8706" max="8706" width="10.28515625" customWidth="1"/>
    <col min="8707" max="8707" width="10.42578125" customWidth="1"/>
    <col min="8710" max="8710" width="12.7109375" customWidth="1"/>
    <col min="8959" max="8959" width="2.85546875" customWidth="1"/>
    <col min="8960" max="8960" width="36.140625" customWidth="1"/>
    <col min="8961" max="8961" width="19.5703125" customWidth="1"/>
    <col min="8962" max="8962" width="10.28515625" customWidth="1"/>
    <col min="8963" max="8963" width="10.42578125" customWidth="1"/>
    <col min="8966" max="8966" width="12.7109375" customWidth="1"/>
    <col min="9215" max="9215" width="2.85546875" customWidth="1"/>
    <col min="9216" max="9216" width="36.140625" customWidth="1"/>
    <col min="9217" max="9217" width="19.5703125" customWidth="1"/>
    <col min="9218" max="9218" width="10.28515625" customWidth="1"/>
    <col min="9219" max="9219" width="10.42578125" customWidth="1"/>
    <col min="9222" max="9222" width="12.7109375" customWidth="1"/>
    <col min="9471" max="9471" width="2.85546875" customWidth="1"/>
    <col min="9472" max="9472" width="36.140625" customWidth="1"/>
    <col min="9473" max="9473" width="19.5703125" customWidth="1"/>
    <col min="9474" max="9474" width="10.28515625" customWidth="1"/>
    <col min="9475" max="9475" width="10.42578125" customWidth="1"/>
    <col min="9478" max="9478" width="12.7109375" customWidth="1"/>
    <col min="9727" max="9727" width="2.85546875" customWidth="1"/>
    <col min="9728" max="9728" width="36.140625" customWidth="1"/>
    <col min="9729" max="9729" width="19.5703125" customWidth="1"/>
    <col min="9730" max="9730" width="10.28515625" customWidth="1"/>
    <col min="9731" max="9731" width="10.42578125" customWidth="1"/>
    <col min="9734" max="9734" width="12.7109375" customWidth="1"/>
    <col min="9983" max="9983" width="2.85546875" customWidth="1"/>
    <col min="9984" max="9984" width="36.140625" customWidth="1"/>
    <col min="9985" max="9985" width="19.5703125" customWidth="1"/>
    <col min="9986" max="9986" width="10.28515625" customWidth="1"/>
    <col min="9987" max="9987" width="10.42578125" customWidth="1"/>
    <col min="9990" max="9990" width="12.7109375" customWidth="1"/>
    <col min="10239" max="10239" width="2.85546875" customWidth="1"/>
    <col min="10240" max="10240" width="36.140625" customWidth="1"/>
    <col min="10241" max="10241" width="19.5703125" customWidth="1"/>
    <col min="10242" max="10242" width="10.28515625" customWidth="1"/>
    <col min="10243" max="10243" width="10.42578125" customWidth="1"/>
    <col min="10246" max="10246" width="12.7109375" customWidth="1"/>
    <col min="10495" max="10495" width="2.85546875" customWidth="1"/>
    <col min="10496" max="10496" width="36.140625" customWidth="1"/>
    <col min="10497" max="10497" width="19.5703125" customWidth="1"/>
    <col min="10498" max="10498" width="10.28515625" customWidth="1"/>
    <col min="10499" max="10499" width="10.42578125" customWidth="1"/>
    <col min="10502" max="10502" width="12.7109375" customWidth="1"/>
    <col min="10751" max="10751" width="2.85546875" customWidth="1"/>
    <col min="10752" max="10752" width="36.140625" customWidth="1"/>
    <col min="10753" max="10753" width="19.5703125" customWidth="1"/>
    <col min="10754" max="10754" width="10.28515625" customWidth="1"/>
    <col min="10755" max="10755" width="10.42578125" customWidth="1"/>
    <col min="10758" max="10758" width="12.7109375" customWidth="1"/>
    <col min="11007" max="11007" width="2.85546875" customWidth="1"/>
    <col min="11008" max="11008" width="36.140625" customWidth="1"/>
    <col min="11009" max="11009" width="19.5703125" customWidth="1"/>
    <col min="11010" max="11010" width="10.28515625" customWidth="1"/>
    <col min="11011" max="11011" width="10.42578125" customWidth="1"/>
    <col min="11014" max="11014" width="12.7109375" customWidth="1"/>
    <col min="11263" max="11263" width="2.85546875" customWidth="1"/>
    <col min="11264" max="11264" width="36.140625" customWidth="1"/>
    <col min="11265" max="11265" width="19.5703125" customWidth="1"/>
    <col min="11266" max="11266" width="10.28515625" customWidth="1"/>
    <col min="11267" max="11267" width="10.42578125" customWidth="1"/>
    <col min="11270" max="11270" width="12.7109375" customWidth="1"/>
    <col min="11519" max="11519" width="2.85546875" customWidth="1"/>
    <col min="11520" max="11520" width="36.140625" customWidth="1"/>
    <col min="11521" max="11521" width="19.5703125" customWidth="1"/>
    <col min="11522" max="11522" width="10.28515625" customWidth="1"/>
    <col min="11523" max="11523" width="10.42578125" customWidth="1"/>
    <col min="11526" max="11526" width="12.7109375" customWidth="1"/>
    <col min="11775" max="11775" width="2.85546875" customWidth="1"/>
    <col min="11776" max="11776" width="36.140625" customWidth="1"/>
    <col min="11777" max="11777" width="19.5703125" customWidth="1"/>
    <col min="11778" max="11778" width="10.28515625" customWidth="1"/>
    <col min="11779" max="11779" width="10.42578125" customWidth="1"/>
    <col min="11782" max="11782" width="12.7109375" customWidth="1"/>
    <col min="12031" max="12031" width="2.85546875" customWidth="1"/>
    <col min="12032" max="12032" width="36.140625" customWidth="1"/>
    <col min="12033" max="12033" width="19.5703125" customWidth="1"/>
    <col min="12034" max="12034" width="10.28515625" customWidth="1"/>
    <col min="12035" max="12035" width="10.42578125" customWidth="1"/>
    <col min="12038" max="12038" width="12.7109375" customWidth="1"/>
    <col min="12287" max="12287" width="2.85546875" customWidth="1"/>
    <col min="12288" max="12288" width="36.140625" customWidth="1"/>
    <col min="12289" max="12289" width="19.5703125" customWidth="1"/>
    <col min="12290" max="12290" width="10.28515625" customWidth="1"/>
    <col min="12291" max="12291" width="10.42578125" customWidth="1"/>
    <col min="12294" max="12294" width="12.7109375" customWidth="1"/>
    <col min="12543" max="12543" width="2.85546875" customWidth="1"/>
    <col min="12544" max="12544" width="36.140625" customWidth="1"/>
    <col min="12545" max="12545" width="19.5703125" customWidth="1"/>
    <col min="12546" max="12546" width="10.28515625" customWidth="1"/>
    <col min="12547" max="12547" width="10.42578125" customWidth="1"/>
    <col min="12550" max="12550" width="12.7109375" customWidth="1"/>
    <col min="12799" max="12799" width="2.85546875" customWidth="1"/>
    <col min="12800" max="12800" width="36.140625" customWidth="1"/>
    <col min="12801" max="12801" width="19.5703125" customWidth="1"/>
    <col min="12802" max="12802" width="10.28515625" customWidth="1"/>
    <col min="12803" max="12803" width="10.42578125" customWidth="1"/>
    <col min="12806" max="12806" width="12.7109375" customWidth="1"/>
    <col min="13055" max="13055" width="2.85546875" customWidth="1"/>
    <col min="13056" max="13056" width="36.140625" customWidth="1"/>
    <col min="13057" max="13057" width="19.5703125" customWidth="1"/>
    <col min="13058" max="13058" width="10.28515625" customWidth="1"/>
    <col min="13059" max="13059" width="10.42578125" customWidth="1"/>
    <col min="13062" max="13062" width="12.7109375" customWidth="1"/>
    <col min="13311" max="13311" width="2.85546875" customWidth="1"/>
    <col min="13312" max="13312" width="36.140625" customWidth="1"/>
    <col min="13313" max="13313" width="19.5703125" customWidth="1"/>
    <col min="13314" max="13314" width="10.28515625" customWidth="1"/>
    <col min="13315" max="13315" width="10.42578125" customWidth="1"/>
    <col min="13318" max="13318" width="12.7109375" customWidth="1"/>
    <col min="13567" max="13567" width="2.85546875" customWidth="1"/>
    <col min="13568" max="13568" width="36.140625" customWidth="1"/>
    <col min="13569" max="13569" width="19.5703125" customWidth="1"/>
    <col min="13570" max="13570" width="10.28515625" customWidth="1"/>
    <col min="13571" max="13571" width="10.42578125" customWidth="1"/>
    <col min="13574" max="13574" width="12.7109375" customWidth="1"/>
    <col min="13823" max="13823" width="2.85546875" customWidth="1"/>
    <col min="13824" max="13824" width="36.140625" customWidth="1"/>
    <col min="13825" max="13825" width="19.5703125" customWidth="1"/>
    <col min="13826" max="13826" width="10.28515625" customWidth="1"/>
    <col min="13827" max="13827" width="10.42578125" customWidth="1"/>
    <col min="13830" max="13830" width="12.7109375" customWidth="1"/>
    <col min="14079" max="14079" width="2.85546875" customWidth="1"/>
    <col min="14080" max="14080" width="36.140625" customWidth="1"/>
    <col min="14081" max="14081" width="19.5703125" customWidth="1"/>
    <col min="14082" max="14082" width="10.28515625" customWidth="1"/>
    <col min="14083" max="14083" width="10.42578125" customWidth="1"/>
    <col min="14086" max="14086" width="12.7109375" customWidth="1"/>
    <col min="14335" max="14335" width="2.85546875" customWidth="1"/>
    <col min="14336" max="14336" width="36.140625" customWidth="1"/>
    <col min="14337" max="14337" width="19.5703125" customWidth="1"/>
    <col min="14338" max="14338" width="10.28515625" customWidth="1"/>
    <col min="14339" max="14339" width="10.42578125" customWidth="1"/>
    <col min="14342" max="14342" width="12.7109375" customWidth="1"/>
    <col min="14591" max="14591" width="2.85546875" customWidth="1"/>
    <col min="14592" max="14592" width="36.140625" customWidth="1"/>
    <col min="14593" max="14593" width="19.5703125" customWidth="1"/>
    <col min="14594" max="14594" width="10.28515625" customWidth="1"/>
    <col min="14595" max="14595" width="10.42578125" customWidth="1"/>
    <col min="14598" max="14598" width="12.7109375" customWidth="1"/>
    <col min="14847" max="14847" width="2.85546875" customWidth="1"/>
    <col min="14848" max="14848" width="36.140625" customWidth="1"/>
    <col min="14849" max="14849" width="19.5703125" customWidth="1"/>
    <col min="14850" max="14850" width="10.28515625" customWidth="1"/>
    <col min="14851" max="14851" width="10.42578125" customWidth="1"/>
    <col min="14854" max="14854" width="12.7109375" customWidth="1"/>
    <col min="15103" max="15103" width="2.85546875" customWidth="1"/>
    <col min="15104" max="15104" width="36.140625" customWidth="1"/>
    <col min="15105" max="15105" width="19.5703125" customWidth="1"/>
    <col min="15106" max="15106" width="10.28515625" customWidth="1"/>
    <col min="15107" max="15107" width="10.42578125" customWidth="1"/>
    <col min="15110" max="15110" width="12.7109375" customWidth="1"/>
    <col min="15359" max="15359" width="2.85546875" customWidth="1"/>
    <col min="15360" max="15360" width="36.140625" customWidth="1"/>
    <col min="15361" max="15361" width="19.5703125" customWidth="1"/>
    <col min="15362" max="15362" width="10.28515625" customWidth="1"/>
    <col min="15363" max="15363" width="10.42578125" customWidth="1"/>
    <col min="15366" max="15366" width="12.7109375" customWidth="1"/>
    <col min="15615" max="15615" width="2.85546875" customWidth="1"/>
    <col min="15616" max="15616" width="36.140625" customWidth="1"/>
    <col min="15617" max="15617" width="19.5703125" customWidth="1"/>
    <col min="15618" max="15618" width="10.28515625" customWidth="1"/>
    <col min="15619" max="15619" width="10.42578125" customWidth="1"/>
    <col min="15622" max="15622" width="12.7109375" customWidth="1"/>
    <col min="15871" max="15871" width="2.85546875" customWidth="1"/>
    <col min="15872" max="15872" width="36.140625" customWidth="1"/>
    <col min="15873" max="15873" width="19.5703125" customWidth="1"/>
    <col min="15874" max="15874" width="10.28515625" customWidth="1"/>
    <col min="15875" max="15875" width="10.42578125" customWidth="1"/>
    <col min="15878" max="15878" width="12.7109375" customWidth="1"/>
    <col min="16127" max="16127" width="2.85546875" customWidth="1"/>
    <col min="16128" max="16128" width="36.140625" customWidth="1"/>
    <col min="16129" max="16129" width="19.5703125" customWidth="1"/>
    <col min="16130" max="16130" width="10.28515625" customWidth="1"/>
    <col min="16131" max="16131" width="10.42578125" customWidth="1"/>
    <col min="16134" max="16134" width="12.7109375" customWidth="1"/>
    <col min="16383" max="16383" width="9.140625" customWidth="1"/>
  </cols>
  <sheetData>
    <row r="1" spans="1:10" x14ac:dyDescent="0.25">
      <c r="E1" s="2" t="s">
        <v>0</v>
      </c>
      <c r="F1" s="2"/>
    </row>
    <row r="2" spans="1:10" ht="15" customHeight="1" x14ac:dyDescent="0.25">
      <c r="E2" s="2" t="s">
        <v>257</v>
      </c>
      <c r="F2" s="2"/>
    </row>
    <row r="3" spans="1:10" x14ac:dyDescent="0.25">
      <c r="E3" s="2" t="s">
        <v>258</v>
      </c>
      <c r="F3" s="2"/>
    </row>
    <row r="4" spans="1:10" x14ac:dyDescent="0.25">
      <c r="E4" s="2" t="s">
        <v>166</v>
      </c>
      <c r="F4" s="2"/>
    </row>
    <row r="6" spans="1:10" ht="15.75" customHeight="1" x14ac:dyDescent="0.25">
      <c r="A6" s="6" t="s">
        <v>262</v>
      </c>
      <c r="B6" s="6"/>
      <c r="C6" s="6"/>
      <c r="D6" s="6"/>
      <c r="E6" s="6"/>
      <c r="F6" s="6"/>
      <c r="G6" s="6"/>
      <c r="H6" s="6"/>
      <c r="I6" s="6"/>
    </row>
    <row r="7" spans="1:10" ht="15.75" x14ac:dyDescent="0.25">
      <c r="B7" s="6"/>
      <c r="C7" s="13"/>
    </row>
    <row r="8" spans="1:10" ht="15.75" x14ac:dyDescent="0.25">
      <c r="B8" s="6"/>
      <c r="C8" s="13"/>
      <c r="F8" s="33" t="s">
        <v>1</v>
      </c>
    </row>
    <row r="9" spans="1:10" x14ac:dyDescent="0.25">
      <c r="B9" s="281" t="s">
        <v>208</v>
      </c>
      <c r="C9" s="283" t="s">
        <v>167</v>
      </c>
      <c r="D9" s="283" t="s">
        <v>168</v>
      </c>
      <c r="E9" s="283" t="s">
        <v>43</v>
      </c>
      <c r="F9" s="274" t="s">
        <v>44</v>
      </c>
    </row>
    <row r="10" spans="1:10" x14ac:dyDescent="0.25">
      <c r="B10" s="282"/>
      <c r="C10" s="283"/>
      <c r="D10" s="283"/>
      <c r="E10" s="283"/>
      <c r="F10" s="274"/>
      <c r="H10" s="14"/>
    </row>
    <row r="11" spans="1:10" ht="38.25" customHeight="1" x14ac:dyDescent="0.25">
      <c r="B11" s="282"/>
      <c r="C11" s="283"/>
      <c r="D11" s="283"/>
      <c r="E11" s="283"/>
      <c r="F11" s="274"/>
      <c r="G11" s="15"/>
      <c r="H11" s="16"/>
    </row>
    <row r="12" spans="1:10" x14ac:dyDescent="0.25">
      <c r="B12" s="57">
        <v>1</v>
      </c>
      <c r="C12" s="275" t="s">
        <v>45</v>
      </c>
      <c r="D12" s="275"/>
      <c r="E12" s="275"/>
      <c r="F12" s="275"/>
      <c r="G12" s="15"/>
      <c r="H12" s="16"/>
    </row>
    <row r="13" spans="1:10" s="25" customFormat="1" ht="25.5" x14ac:dyDescent="0.25">
      <c r="B13" s="40">
        <v>2</v>
      </c>
      <c r="C13" s="8" t="s">
        <v>169</v>
      </c>
      <c r="D13" s="60" t="s">
        <v>46</v>
      </c>
      <c r="E13" s="22">
        <v>0.6</v>
      </c>
      <c r="F13" s="22"/>
      <c r="G13" s="41"/>
      <c r="H13" s="42"/>
      <c r="J13" s="66"/>
    </row>
    <row r="14" spans="1:10" s="25" customFormat="1" ht="20.100000000000001" customHeight="1" x14ac:dyDescent="0.25">
      <c r="B14" s="84">
        <v>3</v>
      </c>
      <c r="C14" s="8" t="s">
        <v>170</v>
      </c>
      <c r="D14" s="60" t="s">
        <v>46</v>
      </c>
      <c r="E14" s="22">
        <f>+E15+E16</f>
        <v>4.4000000000000004</v>
      </c>
      <c r="F14" s="22">
        <f>+F15+F16</f>
        <v>4.3360000000000003</v>
      </c>
      <c r="G14" s="43"/>
      <c r="H14" s="42"/>
    </row>
    <row r="15" spans="1:10" s="25" customFormat="1" ht="18" customHeight="1" x14ac:dyDescent="0.25">
      <c r="B15" s="40">
        <v>4</v>
      </c>
      <c r="C15" s="44" t="s">
        <v>47</v>
      </c>
      <c r="D15" s="60" t="s">
        <v>46</v>
      </c>
      <c r="E15" s="22">
        <v>2.2000000000000002</v>
      </c>
      <c r="F15" s="22">
        <v>2.1680000000000001</v>
      </c>
      <c r="G15" s="66"/>
      <c r="H15" s="66"/>
      <c r="J15" s="66"/>
    </row>
    <row r="16" spans="1:10" s="25" customFormat="1" ht="18" customHeight="1" x14ac:dyDescent="0.25">
      <c r="B16" s="84">
        <v>5</v>
      </c>
      <c r="C16" s="44" t="s">
        <v>48</v>
      </c>
      <c r="D16" s="60" t="s">
        <v>46</v>
      </c>
      <c r="E16" s="22">
        <v>2.2000000000000002</v>
      </c>
      <c r="F16" s="22">
        <v>2.1680000000000001</v>
      </c>
      <c r="G16" s="66"/>
      <c r="H16" s="66"/>
      <c r="J16" s="66"/>
    </row>
    <row r="17" spans="2:14" s="25" customFormat="1" ht="27" customHeight="1" x14ac:dyDescent="0.25">
      <c r="B17" s="40">
        <v>6</v>
      </c>
      <c r="C17" s="8" t="s">
        <v>171</v>
      </c>
      <c r="D17" s="60" t="s">
        <v>46</v>
      </c>
      <c r="E17" s="22">
        <v>0.1</v>
      </c>
      <c r="F17" s="22">
        <v>8.6999999999999994E-2</v>
      </c>
      <c r="G17" s="45"/>
      <c r="H17" s="42"/>
      <c r="J17" s="66"/>
    </row>
    <row r="18" spans="2:14" s="25" customFormat="1" ht="20.100000000000001" customHeight="1" x14ac:dyDescent="0.25">
      <c r="B18" s="84">
        <v>7</v>
      </c>
      <c r="C18" s="8" t="s">
        <v>172</v>
      </c>
      <c r="D18" s="60" t="s">
        <v>46</v>
      </c>
      <c r="E18" s="22">
        <v>29.7</v>
      </c>
      <c r="F18" s="22">
        <v>29.274999999999999</v>
      </c>
      <c r="G18" s="42"/>
      <c r="H18" s="42"/>
      <c r="J18" s="66"/>
    </row>
    <row r="19" spans="2:14" s="25" customFormat="1" ht="20.100000000000001" customHeight="1" x14ac:dyDescent="0.25">
      <c r="B19" s="40">
        <v>8</v>
      </c>
      <c r="C19" s="8" t="s">
        <v>173</v>
      </c>
      <c r="D19" s="60" t="s">
        <v>46</v>
      </c>
      <c r="E19" s="22">
        <v>27.9</v>
      </c>
      <c r="F19" s="22">
        <v>19.600000000000001</v>
      </c>
      <c r="G19" s="46"/>
      <c r="H19" s="47"/>
      <c r="I19" s="1"/>
      <c r="J19" s="1"/>
      <c r="K19" s="95"/>
      <c r="L19" s="1"/>
    </row>
    <row r="20" spans="2:14" s="25" customFormat="1" ht="24.6" customHeight="1" x14ac:dyDescent="0.2">
      <c r="B20" s="85" t="s">
        <v>254</v>
      </c>
      <c r="C20" s="70" t="s">
        <v>219</v>
      </c>
      <c r="D20" s="86" t="s">
        <v>46</v>
      </c>
      <c r="E20" s="71">
        <v>2</v>
      </c>
      <c r="F20" s="22"/>
      <c r="G20" s="46"/>
      <c r="H20" s="47"/>
      <c r="J20" s="66"/>
    </row>
    <row r="21" spans="2:14" s="25" customFormat="1" ht="20.100000000000001" customHeight="1" x14ac:dyDescent="0.25">
      <c r="B21" s="40">
        <v>9</v>
      </c>
      <c r="C21" s="8" t="s">
        <v>174</v>
      </c>
      <c r="D21" s="60" t="s">
        <v>46</v>
      </c>
      <c r="E21" s="22">
        <v>9.6999999999999993</v>
      </c>
      <c r="F21" s="22">
        <v>7.7</v>
      </c>
      <c r="G21" s="48"/>
      <c r="H21" s="42"/>
      <c r="J21" s="66"/>
    </row>
    <row r="22" spans="2:14" s="25" customFormat="1" ht="23.25" customHeight="1" x14ac:dyDescent="0.25">
      <c r="B22" s="17">
        <v>10</v>
      </c>
      <c r="C22" s="8" t="s">
        <v>175</v>
      </c>
      <c r="D22" s="60" t="s">
        <v>46</v>
      </c>
      <c r="E22" s="22">
        <v>9</v>
      </c>
      <c r="F22" s="22">
        <v>8.8710000000000004</v>
      </c>
      <c r="G22" s="45"/>
      <c r="H22" s="48"/>
      <c r="J22" s="66"/>
    </row>
    <row r="23" spans="2:14" s="25" customFormat="1" ht="20.100000000000001" customHeight="1" x14ac:dyDescent="0.25">
      <c r="B23" s="40">
        <v>11</v>
      </c>
      <c r="C23" s="8" t="s">
        <v>176</v>
      </c>
      <c r="D23" s="60" t="s">
        <v>46</v>
      </c>
      <c r="E23" s="22">
        <v>145.4</v>
      </c>
      <c r="F23" s="22">
        <v>140</v>
      </c>
      <c r="G23" s="42"/>
      <c r="H23" s="42"/>
      <c r="I23" s="1"/>
      <c r="J23" s="1"/>
      <c r="K23" s="95"/>
      <c r="L23" s="1"/>
      <c r="N23" s="49"/>
    </row>
    <row r="24" spans="2:14" s="25" customFormat="1" ht="20.100000000000001" customHeight="1" x14ac:dyDescent="0.25">
      <c r="B24" s="17">
        <v>12</v>
      </c>
      <c r="C24" s="8" t="s">
        <v>177</v>
      </c>
      <c r="D24" s="60" t="s">
        <v>46</v>
      </c>
      <c r="E24" s="22">
        <v>62</v>
      </c>
      <c r="F24" s="22"/>
      <c r="G24" s="42"/>
      <c r="H24" s="42"/>
      <c r="I24" s="1"/>
      <c r="J24" s="1"/>
      <c r="K24" s="95"/>
      <c r="L24" s="1"/>
    </row>
    <row r="25" spans="2:14" s="25" customFormat="1" ht="27.75" customHeight="1" x14ac:dyDescent="0.25">
      <c r="B25" s="40">
        <v>13</v>
      </c>
      <c r="C25" s="8" t="s">
        <v>178</v>
      </c>
      <c r="D25" s="60" t="s">
        <v>46</v>
      </c>
      <c r="E25" s="22">
        <v>6.7</v>
      </c>
      <c r="F25" s="22">
        <v>5.9</v>
      </c>
      <c r="G25" s="45"/>
      <c r="H25" s="42"/>
      <c r="J25" s="66"/>
    </row>
    <row r="26" spans="2:14" s="25" customFormat="1" ht="20.100000000000001" customHeight="1" x14ac:dyDescent="0.25">
      <c r="B26" s="17">
        <v>14</v>
      </c>
      <c r="C26" s="8" t="s">
        <v>179</v>
      </c>
      <c r="D26" s="60" t="s">
        <v>46</v>
      </c>
      <c r="E26" s="22">
        <v>19.899999999999999</v>
      </c>
      <c r="F26" s="22">
        <v>19.100000000000001</v>
      </c>
      <c r="G26" s="48"/>
      <c r="H26" s="45"/>
      <c r="J26" s="66"/>
    </row>
    <row r="27" spans="2:14" s="25" customFormat="1" ht="30" customHeight="1" x14ac:dyDescent="0.25">
      <c r="B27" s="40">
        <v>15</v>
      </c>
      <c r="C27" s="8" t="s">
        <v>180</v>
      </c>
      <c r="D27" s="60" t="s">
        <v>46</v>
      </c>
      <c r="E27" s="22">
        <f>+E28+E29+E30+E31+E32+E33+E34+E35+E36</f>
        <v>96.1</v>
      </c>
      <c r="F27" s="22"/>
      <c r="G27" s="50"/>
      <c r="H27" s="42"/>
      <c r="J27" s="66"/>
    </row>
    <row r="28" spans="2:14" s="25" customFormat="1" ht="20.100000000000001" customHeight="1" x14ac:dyDescent="0.25">
      <c r="B28" s="17">
        <v>16</v>
      </c>
      <c r="C28" s="44" t="s">
        <v>49</v>
      </c>
      <c r="D28" s="60" t="s">
        <v>46</v>
      </c>
      <c r="E28" s="22">
        <v>4.26</v>
      </c>
      <c r="F28" s="22"/>
      <c r="G28" s="48"/>
      <c r="H28" s="48"/>
      <c r="J28" s="66"/>
    </row>
    <row r="29" spans="2:14" s="25" customFormat="1" ht="20.100000000000001" customHeight="1" x14ac:dyDescent="0.25">
      <c r="B29" s="40">
        <v>17</v>
      </c>
      <c r="C29" s="44" t="s">
        <v>50</v>
      </c>
      <c r="D29" s="60" t="s">
        <v>46</v>
      </c>
      <c r="E29" s="22">
        <v>4.2</v>
      </c>
      <c r="F29" s="22"/>
      <c r="G29" s="48"/>
      <c r="H29" s="48"/>
      <c r="J29" s="66"/>
    </row>
    <row r="30" spans="2:14" s="25" customFormat="1" ht="20.100000000000001" customHeight="1" x14ac:dyDescent="0.25">
      <c r="B30" s="17">
        <v>18</v>
      </c>
      <c r="C30" s="44" t="s">
        <v>47</v>
      </c>
      <c r="D30" s="60" t="s">
        <v>46</v>
      </c>
      <c r="E30" s="22">
        <v>25.9</v>
      </c>
      <c r="F30" s="22"/>
      <c r="G30" s="48"/>
      <c r="H30" s="48"/>
      <c r="J30" s="66"/>
    </row>
    <row r="31" spans="2:14" s="25" customFormat="1" ht="20.100000000000001" customHeight="1" x14ac:dyDescent="0.25">
      <c r="B31" s="40">
        <v>19</v>
      </c>
      <c r="C31" s="44" t="s">
        <v>51</v>
      </c>
      <c r="D31" s="60" t="s">
        <v>46</v>
      </c>
      <c r="E31" s="22">
        <v>8.6</v>
      </c>
      <c r="F31" s="22"/>
      <c r="G31" s="48"/>
      <c r="H31" s="48"/>
      <c r="J31" s="66"/>
    </row>
    <row r="32" spans="2:14" s="25" customFormat="1" ht="20.100000000000001" customHeight="1" x14ac:dyDescent="0.25">
      <c r="B32" s="17">
        <v>20</v>
      </c>
      <c r="C32" s="44" t="s">
        <v>52</v>
      </c>
      <c r="D32" s="60" t="s">
        <v>46</v>
      </c>
      <c r="E32" s="22">
        <v>3.7</v>
      </c>
      <c r="F32" s="22"/>
      <c r="G32" s="48"/>
      <c r="H32" s="48"/>
      <c r="J32" s="66"/>
    </row>
    <row r="33" spans="2:16" s="25" customFormat="1" ht="20.100000000000001" customHeight="1" x14ac:dyDescent="0.25">
      <c r="B33" s="40">
        <v>21</v>
      </c>
      <c r="C33" s="44" t="s">
        <v>53</v>
      </c>
      <c r="D33" s="60" t="s">
        <v>46</v>
      </c>
      <c r="E33" s="22">
        <v>6.64</v>
      </c>
      <c r="F33" s="22"/>
      <c r="G33" s="48"/>
      <c r="H33" s="48"/>
      <c r="J33" s="66"/>
    </row>
    <row r="34" spans="2:16" s="25" customFormat="1" ht="20.100000000000001" customHeight="1" x14ac:dyDescent="0.25">
      <c r="B34" s="17">
        <v>22</v>
      </c>
      <c r="C34" s="44" t="s">
        <v>54</v>
      </c>
      <c r="D34" s="60" t="s">
        <v>46</v>
      </c>
      <c r="E34" s="22">
        <v>4.5</v>
      </c>
      <c r="F34" s="22"/>
      <c r="G34" s="48"/>
      <c r="H34" s="48"/>
      <c r="J34" s="66"/>
    </row>
    <row r="35" spans="2:16" s="25" customFormat="1" ht="20.100000000000001" customHeight="1" x14ac:dyDescent="0.25">
      <c r="B35" s="40">
        <v>23</v>
      </c>
      <c r="C35" s="44" t="s">
        <v>48</v>
      </c>
      <c r="D35" s="60" t="s">
        <v>46</v>
      </c>
      <c r="E35" s="22">
        <v>22.2</v>
      </c>
      <c r="F35" s="22"/>
      <c r="G35" s="48"/>
      <c r="H35" s="48"/>
      <c r="J35" s="66"/>
    </row>
    <row r="36" spans="2:16" s="25" customFormat="1" ht="20.100000000000001" customHeight="1" x14ac:dyDescent="0.25">
      <c r="B36" s="17">
        <v>24</v>
      </c>
      <c r="C36" s="44" t="s">
        <v>46</v>
      </c>
      <c r="D36" s="60" t="s">
        <v>46</v>
      </c>
      <c r="E36" s="22">
        <v>16.100000000000001</v>
      </c>
      <c r="F36" s="22">
        <v>3</v>
      </c>
      <c r="G36" s="48"/>
      <c r="H36" s="42"/>
      <c r="J36" s="66"/>
    </row>
    <row r="37" spans="2:16" s="25" customFormat="1" ht="20.100000000000001" customHeight="1" x14ac:dyDescent="0.25">
      <c r="B37" s="40">
        <v>25</v>
      </c>
      <c r="C37" s="8" t="s">
        <v>181</v>
      </c>
      <c r="D37" s="60" t="s">
        <v>46</v>
      </c>
      <c r="E37" s="22">
        <v>3.1</v>
      </c>
      <c r="F37" s="22">
        <v>3.0550000000000002</v>
      </c>
      <c r="G37" s="42"/>
      <c r="H37" s="42"/>
      <c r="J37" s="66"/>
    </row>
    <row r="38" spans="2:16" s="25" customFormat="1" ht="24" customHeight="1" x14ac:dyDescent="0.25">
      <c r="B38" s="17">
        <v>26</v>
      </c>
      <c r="C38" s="8" t="s">
        <v>182</v>
      </c>
      <c r="D38" s="60" t="s">
        <v>55</v>
      </c>
      <c r="E38" s="22">
        <v>705.6</v>
      </c>
      <c r="F38" s="22"/>
      <c r="G38" s="51"/>
      <c r="H38" s="52"/>
      <c r="I38" s="1"/>
      <c r="J38" s="1"/>
      <c r="K38" s="95"/>
      <c r="L38" s="1"/>
    </row>
    <row r="39" spans="2:16" s="25" customFormat="1" x14ac:dyDescent="0.25">
      <c r="B39" s="40">
        <v>27</v>
      </c>
      <c r="C39" s="12" t="s">
        <v>183</v>
      </c>
      <c r="D39" s="60" t="s">
        <v>46</v>
      </c>
      <c r="E39" s="22">
        <v>15.1</v>
      </c>
      <c r="F39" s="22">
        <v>0.4</v>
      </c>
      <c r="G39" s="42"/>
      <c r="H39" s="42"/>
      <c r="J39" s="66"/>
    </row>
    <row r="40" spans="2:16" s="25" customFormat="1" ht="38.25" x14ac:dyDescent="0.25">
      <c r="B40" s="17">
        <v>28</v>
      </c>
      <c r="C40" s="8" t="s">
        <v>184</v>
      </c>
      <c r="D40" s="60" t="s">
        <v>46</v>
      </c>
      <c r="E40" s="22">
        <v>0.69599999999999995</v>
      </c>
      <c r="F40" s="22"/>
      <c r="G40" s="42"/>
      <c r="H40" s="42"/>
      <c r="J40" s="66"/>
    </row>
    <row r="41" spans="2:16" s="25" customFormat="1" ht="25.5" x14ac:dyDescent="0.25">
      <c r="B41" s="40">
        <v>29</v>
      </c>
      <c r="C41" s="12" t="s">
        <v>185</v>
      </c>
      <c r="D41" s="60" t="s">
        <v>46</v>
      </c>
      <c r="E41" s="22">
        <v>35.688000000000002</v>
      </c>
      <c r="F41" s="22"/>
      <c r="G41" s="42"/>
      <c r="H41" s="42"/>
      <c r="J41" s="66"/>
    </row>
    <row r="42" spans="2:16" s="25" customFormat="1" ht="51" x14ac:dyDescent="0.25">
      <c r="B42" s="17">
        <v>30</v>
      </c>
      <c r="C42" s="8" t="s">
        <v>191</v>
      </c>
      <c r="D42" s="60" t="s">
        <v>46</v>
      </c>
      <c r="E42" s="22">
        <v>32.268000000000001</v>
      </c>
      <c r="F42" s="22"/>
      <c r="G42" s="45"/>
      <c r="H42" s="42"/>
      <c r="J42" s="66"/>
    </row>
    <row r="43" spans="2:16" s="25" customFormat="1" x14ac:dyDescent="0.25">
      <c r="B43" s="40">
        <v>31</v>
      </c>
      <c r="C43" s="35" t="s">
        <v>56</v>
      </c>
      <c r="D43" s="32"/>
      <c r="E43" s="53">
        <f>SUM(E13:E42)-E14-E27-E20</f>
        <v>1203.9519999999998</v>
      </c>
      <c r="F43" s="53">
        <f>SUM(F13:F42)-F14-F27</f>
        <v>241.32399999999998</v>
      </c>
      <c r="G43" s="42"/>
      <c r="H43" s="42"/>
      <c r="J43" s="67"/>
    </row>
    <row r="44" spans="2:16" s="25" customFormat="1" x14ac:dyDescent="0.25">
      <c r="B44" s="57">
        <v>32</v>
      </c>
      <c r="C44" s="275" t="s">
        <v>57</v>
      </c>
      <c r="D44" s="275"/>
      <c r="E44" s="275"/>
      <c r="F44" s="275"/>
      <c r="G44" s="18"/>
      <c r="H44" s="18"/>
      <c r="I44" s="18"/>
      <c r="J44" s="18"/>
      <c r="K44" s="18"/>
      <c r="L44" s="18"/>
      <c r="M44" s="18"/>
      <c r="N44" s="18"/>
      <c r="O44" s="18"/>
      <c r="P44" s="18"/>
    </row>
    <row r="45" spans="2:16" s="25" customFormat="1" ht="25.5" x14ac:dyDescent="0.25">
      <c r="B45" s="40">
        <v>33</v>
      </c>
      <c r="C45" s="8" t="s">
        <v>186</v>
      </c>
      <c r="D45" s="60" t="s">
        <v>46</v>
      </c>
      <c r="E45" s="54">
        <v>220.1</v>
      </c>
      <c r="F45" s="54">
        <v>3</v>
      </c>
      <c r="G45" s="68"/>
      <c r="H45" s="68"/>
      <c r="J45" s="68"/>
    </row>
    <row r="46" spans="2:16" s="25" customFormat="1" ht="18.600000000000001" customHeight="1" x14ac:dyDescent="0.25">
      <c r="B46" s="17">
        <v>34</v>
      </c>
      <c r="C46" s="8" t="s">
        <v>187</v>
      </c>
      <c r="D46" s="60" t="s">
        <v>46</v>
      </c>
      <c r="E46" s="54">
        <v>702.3</v>
      </c>
      <c r="F46" s="54">
        <v>6.4</v>
      </c>
      <c r="G46" s="68"/>
      <c r="H46" s="68"/>
      <c r="J46" s="68"/>
    </row>
    <row r="47" spans="2:16" s="25" customFormat="1" ht="25.5" x14ac:dyDescent="0.25">
      <c r="B47" s="40">
        <v>35</v>
      </c>
      <c r="C47" s="8" t="s">
        <v>188</v>
      </c>
      <c r="D47" s="60" t="s">
        <v>46</v>
      </c>
      <c r="E47" s="54">
        <v>593.29999999999995</v>
      </c>
      <c r="F47" s="55">
        <v>9.6</v>
      </c>
      <c r="G47" s="68"/>
      <c r="H47" s="115"/>
      <c r="J47" s="68"/>
    </row>
    <row r="48" spans="2:16" s="25" customFormat="1" ht="25.5" x14ac:dyDescent="0.25">
      <c r="B48" s="17">
        <v>36</v>
      </c>
      <c r="C48" s="8" t="s">
        <v>189</v>
      </c>
      <c r="D48" s="239" t="s">
        <v>58</v>
      </c>
      <c r="E48" s="177">
        <v>588.6</v>
      </c>
      <c r="F48" s="55">
        <v>565.20000000000005</v>
      </c>
      <c r="G48" s="68"/>
      <c r="H48" s="115"/>
      <c r="I48" s="38"/>
      <c r="J48" s="68"/>
    </row>
    <row r="49" spans="2:10" s="25" customFormat="1" ht="51" x14ac:dyDescent="0.25">
      <c r="B49" s="17">
        <v>37</v>
      </c>
      <c r="C49" s="8" t="s">
        <v>279</v>
      </c>
      <c r="D49" s="239" t="s">
        <v>58</v>
      </c>
      <c r="E49" s="177">
        <v>68</v>
      </c>
      <c r="F49" s="55">
        <v>65.3</v>
      </c>
      <c r="G49" s="68"/>
      <c r="H49" s="115"/>
      <c r="I49" s="38"/>
      <c r="J49" s="68"/>
    </row>
    <row r="50" spans="2:10" s="25" customFormat="1" ht="53.45" customHeight="1" x14ac:dyDescent="0.2">
      <c r="B50" s="40">
        <v>38</v>
      </c>
      <c r="C50" s="65" t="s">
        <v>216</v>
      </c>
      <c r="D50" s="32" t="s">
        <v>59</v>
      </c>
      <c r="E50" s="36">
        <v>285.8</v>
      </c>
      <c r="F50" s="22">
        <v>246.2</v>
      </c>
      <c r="G50" s="69"/>
      <c r="H50" s="66"/>
      <c r="J50" s="69"/>
    </row>
    <row r="51" spans="2:10" s="25" customFormat="1" ht="43.9" customHeight="1" x14ac:dyDescent="0.25">
      <c r="B51" s="17">
        <v>39</v>
      </c>
      <c r="C51" s="10" t="s">
        <v>217</v>
      </c>
      <c r="D51" s="32" t="s">
        <v>59</v>
      </c>
      <c r="E51" s="36">
        <v>63</v>
      </c>
      <c r="F51" s="22">
        <v>49</v>
      </c>
      <c r="G51" s="69"/>
      <c r="H51" s="66"/>
      <c r="J51" s="69"/>
    </row>
    <row r="52" spans="2:10" s="25" customFormat="1" x14ac:dyDescent="0.25">
      <c r="B52" s="40">
        <v>40</v>
      </c>
      <c r="C52" s="8" t="s">
        <v>190</v>
      </c>
      <c r="D52" s="60" t="s">
        <v>46</v>
      </c>
      <c r="E52" s="36">
        <v>0.4</v>
      </c>
      <c r="F52" s="22">
        <v>0.39400000000000002</v>
      </c>
      <c r="G52" s="69"/>
      <c r="H52" s="66"/>
      <c r="J52" s="69"/>
    </row>
    <row r="53" spans="2:10" s="25" customFormat="1" x14ac:dyDescent="0.25">
      <c r="B53" s="17">
        <v>41</v>
      </c>
      <c r="C53" s="35" t="s">
        <v>56</v>
      </c>
      <c r="D53" s="35"/>
      <c r="E53" s="53">
        <f>SUM(E45:E52)</f>
        <v>2521.5</v>
      </c>
      <c r="F53" s="53">
        <f>SUM(F45:F52)</f>
        <v>945.09400000000005</v>
      </c>
      <c r="G53" s="56"/>
      <c r="H53" s="56"/>
      <c r="J53" s="67"/>
    </row>
    <row r="54" spans="2:10" s="25" customFormat="1" x14ac:dyDescent="0.25">
      <c r="B54" s="87">
        <v>42</v>
      </c>
      <c r="C54" s="58" t="s">
        <v>281</v>
      </c>
      <c r="D54" s="58"/>
      <c r="E54" s="59">
        <f>E43+E53</f>
        <v>3725.4519999999998</v>
      </c>
      <c r="F54" s="59">
        <f>F43+F53</f>
        <v>1186.4180000000001</v>
      </c>
      <c r="G54" s="56"/>
      <c r="H54" s="56"/>
    </row>
    <row r="55" spans="2:10" x14ac:dyDescent="0.25">
      <c r="C55" s="9"/>
      <c r="D55" s="61"/>
      <c r="E55" s="19"/>
      <c r="F55" s="20"/>
    </row>
  </sheetData>
  <mergeCells count="7">
    <mergeCell ref="C44:F44"/>
    <mergeCell ref="B9:B11"/>
    <mergeCell ref="C9:C11"/>
    <mergeCell ref="D9:D11"/>
    <mergeCell ref="E9:E11"/>
    <mergeCell ref="F9:F11"/>
    <mergeCell ref="C12:F12"/>
  </mergeCells>
  <phoneticPr fontId="2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5"/>
  <sheetViews>
    <sheetView topLeftCell="A4" workbookViewId="0">
      <selection activeCell="E41" sqref="E41"/>
    </sheetView>
  </sheetViews>
  <sheetFormatPr defaultColWidth="8.85546875" defaultRowHeight="12.75" x14ac:dyDescent="0.2"/>
  <cols>
    <col min="1" max="1" width="4.140625" style="248" customWidth="1"/>
    <col min="2" max="2" width="42.85546875" style="245" customWidth="1"/>
    <col min="3" max="3" width="11.28515625" style="245" customWidth="1"/>
    <col min="4" max="4" width="12.85546875" style="245" customWidth="1"/>
    <col min="5" max="16384" width="8.85546875" style="245"/>
  </cols>
  <sheetData>
    <row r="1" spans="1:12" x14ac:dyDescent="0.2">
      <c r="A1" s="241"/>
      <c r="B1" s="242"/>
      <c r="C1" s="242"/>
      <c r="D1" s="243" t="s">
        <v>0</v>
      </c>
      <c r="E1" s="244"/>
    </row>
    <row r="2" spans="1:12" x14ac:dyDescent="0.2">
      <c r="A2" s="241"/>
      <c r="B2" s="242"/>
      <c r="C2" s="242"/>
      <c r="D2" s="243" t="s">
        <v>257</v>
      </c>
      <c r="E2" s="244"/>
    </row>
    <row r="3" spans="1:12" s="244" customFormat="1" x14ac:dyDescent="0.2">
      <c r="A3" s="241"/>
      <c r="B3" s="242"/>
      <c r="C3" s="242"/>
      <c r="D3" s="243" t="s">
        <v>258</v>
      </c>
    </row>
    <row r="4" spans="1:12" s="244" customFormat="1" x14ac:dyDescent="0.2">
      <c r="A4" s="241"/>
      <c r="B4" s="242"/>
      <c r="C4" s="242"/>
      <c r="D4" s="243" t="s">
        <v>158</v>
      </c>
    </row>
    <row r="5" spans="1:12" s="244" customFormat="1" x14ac:dyDescent="0.2">
      <c r="A5" s="241"/>
      <c r="B5" s="242"/>
      <c r="C5" s="242"/>
      <c r="D5" s="242"/>
    </row>
    <row r="6" spans="1:12" s="244" customFormat="1" ht="14.25" x14ac:dyDescent="0.2">
      <c r="A6" s="284" t="s">
        <v>283</v>
      </c>
      <c r="B6" s="284"/>
      <c r="C6" s="284"/>
      <c r="D6" s="284"/>
    </row>
    <row r="7" spans="1:12" s="244" customFormat="1" ht="6" customHeight="1" x14ac:dyDescent="0.2">
      <c r="A7" s="246"/>
      <c r="B7" s="247"/>
      <c r="C7" s="247"/>
      <c r="D7" s="247"/>
    </row>
    <row r="8" spans="1:12" s="244" customFormat="1" ht="12" customHeight="1" x14ac:dyDescent="0.2">
      <c r="A8" s="246"/>
      <c r="B8" s="247"/>
      <c r="C8" s="247"/>
      <c r="D8" s="116" t="s">
        <v>1</v>
      </c>
    </row>
    <row r="9" spans="1:12" s="244" customFormat="1" ht="13.5" customHeight="1" x14ac:dyDescent="0.2">
      <c r="A9" s="285" t="s">
        <v>2</v>
      </c>
      <c r="B9" s="286" t="s">
        <v>159</v>
      </c>
      <c r="C9" s="286" t="s">
        <v>43</v>
      </c>
      <c r="D9" s="285" t="s">
        <v>44</v>
      </c>
    </row>
    <row r="10" spans="1:12" s="244" customFormat="1" x14ac:dyDescent="0.2">
      <c r="A10" s="285"/>
      <c r="B10" s="286"/>
      <c r="C10" s="286"/>
      <c r="D10" s="285"/>
    </row>
    <row r="11" spans="1:12" s="244" customFormat="1" ht="21.6" customHeight="1" x14ac:dyDescent="0.2">
      <c r="A11" s="285"/>
      <c r="B11" s="286"/>
      <c r="C11" s="286"/>
      <c r="D11" s="285"/>
    </row>
    <row r="12" spans="1:12" s="250" customFormat="1" ht="15" customHeight="1" x14ac:dyDescent="0.25">
      <c r="A12" s="153">
        <v>1</v>
      </c>
      <c r="B12" s="154" t="s">
        <v>74</v>
      </c>
      <c r="C12" s="249">
        <v>270.39999999999998</v>
      </c>
      <c r="D12" s="249">
        <v>261.5</v>
      </c>
    </row>
    <row r="13" spans="1:12" s="250" customFormat="1" ht="15" customHeight="1" x14ac:dyDescent="0.25">
      <c r="A13" s="153">
        <v>2</v>
      </c>
      <c r="B13" s="154" t="s">
        <v>75</v>
      </c>
      <c r="C13" s="249">
        <v>94.8</v>
      </c>
      <c r="D13" s="249">
        <v>91.8</v>
      </c>
    </row>
    <row r="14" spans="1:12" s="250" customFormat="1" ht="15" customHeight="1" x14ac:dyDescent="0.25">
      <c r="A14" s="153">
        <v>3</v>
      </c>
      <c r="B14" s="154" t="s">
        <v>76</v>
      </c>
      <c r="C14" s="249">
        <v>472.8</v>
      </c>
      <c r="D14" s="249">
        <v>456.9</v>
      </c>
    </row>
    <row r="15" spans="1:12" s="250" customFormat="1" ht="15" customHeight="1" x14ac:dyDescent="0.25">
      <c r="A15" s="153">
        <v>4</v>
      </c>
      <c r="B15" s="154" t="s">
        <v>77</v>
      </c>
      <c r="C15" s="249">
        <v>359.2</v>
      </c>
      <c r="D15" s="249">
        <v>347.1</v>
      </c>
      <c r="L15" s="250" t="s">
        <v>282</v>
      </c>
    </row>
    <row r="16" spans="1:12" s="250" customFormat="1" ht="15" customHeight="1" x14ac:dyDescent="0.25">
      <c r="A16" s="153">
        <v>5</v>
      </c>
      <c r="B16" s="154" t="s">
        <v>78</v>
      </c>
      <c r="C16" s="249">
        <v>114.3</v>
      </c>
      <c r="D16" s="249">
        <v>111.3</v>
      </c>
    </row>
    <row r="17" spans="1:4" s="250" customFormat="1" ht="15" customHeight="1" x14ac:dyDescent="0.25">
      <c r="A17" s="153">
        <v>6</v>
      </c>
      <c r="B17" s="154" t="s">
        <v>79</v>
      </c>
      <c r="C17" s="249">
        <v>99.9</v>
      </c>
      <c r="D17" s="249">
        <v>97</v>
      </c>
    </row>
    <row r="18" spans="1:4" s="250" customFormat="1" ht="15" customHeight="1" x14ac:dyDescent="0.25">
      <c r="A18" s="153">
        <v>7</v>
      </c>
      <c r="B18" s="154" t="s">
        <v>80</v>
      </c>
      <c r="C18" s="249">
        <v>255.7</v>
      </c>
      <c r="D18" s="249">
        <v>247.9</v>
      </c>
    </row>
    <row r="19" spans="1:4" s="250" customFormat="1" ht="15" customHeight="1" x14ac:dyDescent="0.25">
      <c r="A19" s="153">
        <v>8</v>
      </c>
      <c r="B19" s="154" t="s">
        <v>81</v>
      </c>
      <c r="C19" s="249">
        <v>134.69999999999999</v>
      </c>
      <c r="D19" s="249">
        <v>130.80000000000001</v>
      </c>
    </row>
    <row r="20" spans="1:4" s="250" customFormat="1" ht="15" customHeight="1" x14ac:dyDescent="0.25">
      <c r="A20" s="153">
        <v>9</v>
      </c>
      <c r="B20" s="154" t="s">
        <v>130</v>
      </c>
      <c r="C20" s="249">
        <v>263.7</v>
      </c>
      <c r="D20" s="249">
        <v>255.4</v>
      </c>
    </row>
    <row r="21" spans="1:4" s="250" customFormat="1" ht="15" customHeight="1" x14ac:dyDescent="0.25">
      <c r="A21" s="153">
        <v>10</v>
      </c>
      <c r="B21" s="154" t="s">
        <v>82</v>
      </c>
      <c r="C21" s="249">
        <v>446.9</v>
      </c>
      <c r="D21" s="249">
        <v>432.5</v>
      </c>
    </row>
    <row r="22" spans="1:4" s="250" customFormat="1" ht="15" customHeight="1" x14ac:dyDescent="0.25">
      <c r="A22" s="153">
        <v>11</v>
      </c>
      <c r="B22" s="154" t="s">
        <v>66</v>
      </c>
      <c r="C22" s="249">
        <v>534.70000000000005</v>
      </c>
      <c r="D22" s="249">
        <v>519.70000000000005</v>
      </c>
    </row>
    <row r="23" spans="1:4" s="250" customFormat="1" ht="15" customHeight="1" x14ac:dyDescent="0.25">
      <c r="A23" s="153">
        <v>12</v>
      </c>
      <c r="B23" s="154" t="s">
        <v>83</v>
      </c>
      <c r="C23" s="249">
        <v>799.5</v>
      </c>
      <c r="D23" s="249">
        <v>775.8</v>
      </c>
    </row>
    <row r="24" spans="1:4" s="250" customFormat="1" ht="15" customHeight="1" x14ac:dyDescent="0.25">
      <c r="A24" s="153">
        <v>13</v>
      </c>
      <c r="B24" s="154" t="s">
        <v>84</v>
      </c>
      <c r="C24" s="249">
        <v>782.7</v>
      </c>
      <c r="D24" s="249">
        <v>759.1</v>
      </c>
    </row>
    <row r="25" spans="1:4" s="250" customFormat="1" ht="15" customHeight="1" x14ac:dyDescent="0.25">
      <c r="A25" s="153">
        <v>14</v>
      </c>
      <c r="B25" s="154" t="s">
        <v>85</v>
      </c>
      <c r="C25" s="249">
        <v>787.7</v>
      </c>
      <c r="D25" s="249">
        <v>757.4</v>
      </c>
    </row>
    <row r="26" spans="1:4" s="250" customFormat="1" ht="15" customHeight="1" x14ac:dyDescent="0.25">
      <c r="A26" s="153">
        <v>15</v>
      </c>
      <c r="B26" s="154" t="s">
        <v>69</v>
      </c>
      <c r="C26" s="249">
        <v>1642.8</v>
      </c>
      <c r="D26" s="249">
        <v>1590.9</v>
      </c>
    </row>
    <row r="27" spans="1:4" s="250" customFormat="1" ht="15" customHeight="1" x14ac:dyDescent="0.25">
      <c r="A27" s="153">
        <v>16</v>
      </c>
      <c r="B27" s="154" t="s">
        <v>86</v>
      </c>
      <c r="C27" s="249">
        <v>355</v>
      </c>
      <c r="D27" s="249">
        <v>344.7</v>
      </c>
    </row>
    <row r="28" spans="1:4" s="250" customFormat="1" ht="15" customHeight="1" x14ac:dyDescent="0.25">
      <c r="A28" s="153">
        <v>17</v>
      </c>
      <c r="B28" s="154" t="s">
        <v>87</v>
      </c>
      <c r="C28" s="249">
        <v>636.6</v>
      </c>
      <c r="D28" s="249">
        <v>619.20000000000005</v>
      </c>
    </row>
    <row r="29" spans="1:4" s="250" customFormat="1" ht="15" customHeight="1" x14ac:dyDescent="0.25">
      <c r="A29" s="153">
        <v>18</v>
      </c>
      <c r="B29" s="251" t="s">
        <v>88</v>
      </c>
      <c r="C29" s="249">
        <v>460.8</v>
      </c>
      <c r="D29" s="249">
        <v>448.3</v>
      </c>
    </row>
    <row r="30" spans="1:4" s="250" customFormat="1" ht="15" customHeight="1" x14ac:dyDescent="0.25">
      <c r="A30" s="153">
        <v>19</v>
      </c>
      <c r="B30" s="154" t="s">
        <v>89</v>
      </c>
      <c r="C30" s="249">
        <v>897.7</v>
      </c>
      <c r="D30" s="249">
        <v>868</v>
      </c>
    </row>
    <row r="31" spans="1:4" s="250" customFormat="1" ht="15" customHeight="1" x14ac:dyDescent="0.25">
      <c r="A31" s="153">
        <v>20</v>
      </c>
      <c r="B31" s="154" t="s">
        <v>90</v>
      </c>
      <c r="C31" s="249">
        <v>510.3</v>
      </c>
      <c r="D31" s="249">
        <v>496.4</v>
      </c>
    </row>
    <row r="32" spans="1:4" s="250" customFormat="1" ht="15" customHeight="1" x14ac:dyDescent="0.25">
      <c r="A32" s="153">
        <v>21</v>
      </c>
      <c r="B32" s="251" t="s">
        <v>91</v>
      </c>
      <c r="C32" s="249">
        <v>729.8</v>
      </c>
      <c r="D32" s="249">
        <v>708.8</v>
      </c>
    </row>
    <row r="33" spans="1:4" s="250" customFormat="1" ht="15" customHeight="1" x14ac:dyDescent="0.25">
      <c r="A33" s="153">
        <v>22</v>
      </c>
      <c r="B33" s="154" t="s">
        <v>68</v>
      </c>
      <c r="C33" s="249">
        <v>2059.9</v>
      </c>
      <c r="D33" s="249">
        <v>1993.6</v>
      </c>
    </row>
    <row r="34" spans="1:4" s="250" customFormat="1" ht="15" customHeight="1" x14ac:dyDescent="0.25">
      <c r="A34" s="153">
        <v>23</v>
      </c>
      <c r="B34" s="251" t="s">
        <v>92</v>
      </c>
      <c r="C34" s="249">
        <v>815.7</v>
      </c>
      <c r="D34" s="249">
        <v>784.9</v>
      </c>
    </row>
    <row r="35" spans="1:4" s="250" customFormat="1" ht="15" customHeight="1" x14ac:dyDescent="0.25">
      <c r="A35" s="153">
        <v>24</v>
      </c>
      <c r="B35" s="154" t="s">
        <v>131</v>
      </c>
      <c r="C35" s="249">
        <v>375.75</v>
      </c>
      <c r="D35" s="249">
        <v>365.7</v>
      </c>
    </row>
    <row r="36" spans="1:4" s="250" customFormat="1" ht="15" customHeight="1" x14ac:dyDescent="0.25">
      <c r="A36" s="153">
        <v>25</v>
      </c>
      <c r="B36" s="252" t="s">
        <v>67</v>
      </c>
      <c r="C36" s="249">
        <v>776.3</v>
      </c>
      <c r="D36" s="249">
        <v>752</v>
      </c>
    </row>
    <row r="37" spans="1:4" s="250" customFormat="1" ht="15" customHeight="1" x14ac:dyDescent="0.25">
      <c r="A37" s="153">
        <v>26</v>
      </c>
      <c r="B37" s="251" t="s">
        <v>70</v>
      </c>
      <c r="C37" s="249">
        <v>20.5</v>
      </c>
      <c r="D37" s="249">
        <v>19.7</v>
      </c>
    </row>
    <row r="38" spans="1:4" s="250" customFormat="1" ht="15" customHeight="1" x14ac:dyDescent="0.25">
      <c r="A38" s="153">
        <v>27</v>
      </c>
      <c r="B38" s="251" t="s">
        <v>71</v>
      </c>
      <c r="C38" s="249">
        <v>66.3</v>
      </c>
      <c r="D38" s="249">
        <v>64.5</v>
      </c>
    </row>
    <row r="39" spans="1:4" s="250" customFormat="1" ht="25.5" x14ac:dyDescent="0.25">
      <c r="A39" s="153">
        <v>28</v>
      </c>
      <c r="B39" s="154" t="s">
        <v>94</v>
      </c>
      <c r="C39" s="249">
        <v>174.6</v>
      </c>
      <c r="D39" s="249">
        <v>171.2</v>
      </c>
    </row>
    <row r="40" spans="1:4" s="250" customFormat="1" ht="16.149999999999999" customHeight="1" x14ac:dyDescent="0.25">
      <c r="A40" s="153">
        <v>29</v>
      </c>
      <c r="B40" s="251" t="s">
        <v>64</v>
      </c>
      <c r="C40" s="249"/>
      <c r="D40" s="249"/>
    </row>
    <row r="41" spans="1:4" s="250" customFormat="1" ht="25.9" customHeight="1" x14ac:dyDescent="0.25">
      <c r="A41" s="153">
        <v>30</v>
      </c>
      <c r="B41" s="117" t="s">
        <v>132</v>
      </c>
      <c r="C41" s="249">
        <v>302.82</v>
      </c>
      <c r="D41" s="249"/>
    </row>
    <row r="42" spans="1:4" s="250" customFormat="1" ht="25.5" x14ac:dyDescent="0.25">
      <c r="A42" s="153">
        <v>31</v>
      </c>
      <c r="B42" s="252" t="s">
        <v>133</v>
      </c>
      <c r="C42" s="249">
        <v>7.2</v>
      </c>
      <c r="D42" s="249"/>
    </row>
    <row r="43" spans="1:4" s="250" customFormat="1" ht="14.45" customHeight="1" x14ac:dyDescent="0.25">
      <c r="A43" s="153">
        <v>32</v>
      </c>
      <c r="B43" s="252" t="s">
        <v>136</v>
      </c>
      <c r="C43" s="249">
        <v>451.52</v>
      </c>
      <c r="D43" s="249"/>
    </row>
    <row r="44" spans="1:4" s="253" customFormat="1" x14ac:dyDescent="0.25">
      <c r="A44" s="153">
        <v>33</v>
      </c>
      <c r="B44" s="252" t="s">
        <v>198</v>
      </c>
      <c r="C44" s="251">
        <v>9.61</v>
      </c>
      <c r="D44" s="251"/>
    </row>
    <row r="45" spans="1:4" s="253" customFormat="1" x14ac:dyDescent="0.25">
      <c r="A45" s="153">
        <v>34</v>
      </c>
      <c r="B45" s="254" t="s">
        <v>62</v>
      </c>
      <c r="C45" s="255">
        <f>SUM(C12:C44)</f>
        <v>15710.2</v>
      </c>
      <c r="D45" s="255">
        <f>SUM(D12:D44)</f>
        <v>14472.1</v>
      </c>
    </row>
  </sheetData>
  <mergeCells count="5">
    <mergeCell ref="A6:D6"/>
    <mergeCell ref="A9:A11"/>
    <mergeCell ref="D9:D11"/>
    <mergeCell ref="C9:C11"/>
    <mergeCell ref="B9:B11"/>
  </mergeCells>
  <pageMargins left="0.31496062992125984" right="0.11811023622047245" top="0.35433070866141736" bottom="0.15748031496062992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51"/>
  <sheetViews>
    <sheetView topLeftCell="A28" workbookViewId="0">
      <selection activeCell="E58" sqref="E58"/>
    </sheetView>
  </sheetViews>
  <sheetFormatPr defaultColWidth="9.140625" defaultRowHeight="15" x14ac:dyDescent="0.25"/>
  <cols>
    <col min="1" max="1" width="2.5703125" style="1" customWidth="1"/>
    <col min="2" max="2" width="3.5703125" style="62" customWidth="1"/>
    <col min="3" max="3" width="48.42578125" style="1" customWidth="1"/>
    <col min="4" max="4" width="13.28515625" style="1" customWidth="1"/>
    <col min="5" max="5" width="12.42578125" style="1" customWidth="1"/>
    <col min="6" max="6" width="13.5703125" style="1" customWidth="1"/>
    <col min="7" max="7" width="11.7109375" style="1" customWidth="1"/>
    <col min="8" max="8" width="13.5703125" style="1" customWidth="1"/>
    <col min="9" max="16384" width="9.140625" style="1"/>
  </cols>
  <sheetData>
    <row r="1" spans="1:7" ht="15.75" x14ac:dyDescent="0.25">
      <c r="B1" s="88"/>
      <c r="C1" s="81"/>
      <c r="E1" s="2" t="s">
        <v>0</v>
      </c>
      <c r="F1" s="7"/>
    </row>
    <row r="2" spans="1:7" ht="15.75" x14ac:dyDescent="0.25">
      <c r="B2" s="88"/>
      <c r="C2" s="81"/>
      <c r="E2" s="2" t="s">
        <v>263</v>
      </c>
      <c r="F2" s="7"/>
    </row>
    <row r="3" spans="1:7" ht="15.75" x14ac:dyDescent="0.25">
      <c r="B3" s="88"/>
      <c r="C3" s="81"/>
      <c r="E3" s="2" t="s">
        <v>258</v>
      </c>
      <c r="F3" s="7"/>
    </row>
    <row r="4" spans="1:7" ht="15.75" x14ac:dyDescent="0.25">
      <c r="B4" s="88"/>
      <c r="C4" s="81"/>
      <c r="E4" s="7" t="s">
        <v>164</v>
      </c>
    </row>
    <row r="5" spans="1:7" ht="15.75" x14ac:dyDescent="0.25">
      <c r="B5" s="88"/>
      <c r="C5" s="81"/>
    </row>
    <row r="6" spans="1:7" ht="15.75" x14ac:dyDescent="0.25">
      <c r="A6" s="276" t="s">
        <v>264</v>
      </c>
      <c r="B6" s="276"/>
      <c r="C6" s="276"/>
      <c r="D6" s="276"/>
      <c r="E6" s="276"/>
      <c r="F6" s="276"/>
      <c r="G6" s="276"/>
    </row>
    <row r="7" spans="1:7" ht="15.75" x14ac:dyDescent="0.25">
      <c r="B7" s="276" t="s">
        <v>165</v>
      </c>
      <c r="C7" s="276"/>
      <c r="D7" s="276"/>
      <c r="E7" s="276"/>
      <c r="F7" s="276"/>
    </row>
    <row r="8" spans="1:7" ht="15.75" x14ac:dyDescent="0.25">
      <c r="B8" s="88"/>
      <c r="C8" s="63"/>
      <c r="D8" s="63"/>
      <c r="E8" s="63"/>
      <c r="F8" s="34" t="s">
        <v>1</v>
      </c>
    </row>
    <row r="9" spans="1:7" ht="15" customHeight="1" x14ac:dyDescent="0.25">
      <c r="B9" s="287" t="s">
        <v>2</v>
      </c>
      <c r="C9" s="290" t="s">
        <v>159</v>
      </c>
      <c r="D9" s="293" t="s">
        <v>209</v>
      </c>
      <c r="E9" s="296" t="s">
        <v>255</v>
      </c>
      <c r="F9" s="296" t="s">
        <v>44</v>
      </c>
    </row>
    <row r="10" spans="1:7" x14ac:dyDescent="0.25">
      <c r="B10" s="288"/>
      <c r="C10" s="291"/>
      <c r="D10" s="294"/>
      <c r="E10" s="297"/>
      <c r="F10" s="297"/>
    </row>
    <row r="11" spans="1:7" x14ac:dyDescent="0.25">
      <c r="B11" s="289"/>
      <c r="C11" s="292"/>
      <c r="D11" s="295"/>
      <c r="E11" s="298"/>
      <c r="F11" s="298"/>
    </row>
    <row r="12" spans="1:7" x14ac:dyDescent="0.25">
      <c r="B12" s="44">
        <v>1</v>
      </c>
      <c r="C12" s="28" t="s">
        <v>46</v>
      </c>
      <c r="D12" s="5">
        <v>1064.6110000000001</v>
      </c>
      <c r="E12" s="5">
        <v>692.61099999999999</v>
      </c>
      <c r="F12" s="29"/>
    </row>
    <row r="13" spans="1:7" x14ac:dyDescent="0.25">
      <c r="B13" s="44">
        <v>2</v>
      </c>
      <c r="C13" s="28" t="s">
        <v>55</v>
      </c>
      <c r="D13" s="5">
        <v>1.9</v>
      </c>
      <c r="E13" s="5"/>
      <c r="F13" s="29"/>
    </row>
    <row r="14" spans="1:7" x14ac:dyDescent="0.25">
      <c r="B14" s="44">
        <v>3</v>
      </c>
      <c r="C14" s="28" t="s">
        <v>72</v>
      </c>
      <c r="D14" s="5">
        <v>65</v>
      </c>
      <c r="E14" s="5"/>
      <c r="F14" s="29">
        <v>17</v>
      </c>
    </row>
    <row r="15" spans="1:7" x14ac:dyDescent="0.25">
      <c r="B15" s="44">
        <v>4</v>
      </c>
      <c r="C15" s="28" t="s">
        <v>160</v>
      </c>
      <c r="D15" s="5">
        <v>170</v>
      </c>
      <c r="E15" s="5"/>
      <c r="F15" s="29">
        <v>60</v>
      </c>
    </row>
    <row r="16" spans="1:7" ht="17.45" customHeight="1" x14ac:dyDescent="0.25">
      <c r="B16" s="44">
        <v>5</v>
      </c>
      <c r="C16" s="3" t="s">
        <v>58</v>
      </c>
      <c r="D16" s="5">
        <v>0.1</v>
      </c>
      <c r="E16" s="5"/>
      <c r="F16" s="29"/>
    </row>
    <row r="17" spans="2:7" x14ac:dyDescent="0.25">
      <c r="B17" s="44">
        <v>6</v>
      </c>
      <c r="C17" s="28" t="s">
        <v>161</v>
      </c>
      <c r="D17" s="5">
        <v>3.2</v>
      </c>
      <c r="E17" s="5"/>
      <c r="F17" s="29"/>
    </row>
    <row r="18" spans="2:7" x14ac:dyDescent="0.25">
      <c r="B18" s="44">
        <v>7</v>
      </c>
      <c r="C18" s="30" t="s">
        <v>73</v>
      </c>
      <c r="D18" s="5">
        <v>1.1000000000000001</v>
      </c>
      <c r="E18" s="5"/>
      <c r="F18" s="29"/>
    </row>
    <row r="19" spans="2:7" x14ac:dyDescent="0.25">
      <c r="B19" s="44">
        <v>8</v>
      </c>
      <c r="C19" s="24" t="s">
        <v>74</v>
      </c>
      <c r="D19" s="5">
        <v>17</v>
      </c>
      <c r="E19" s="5"/>
      <c r="F19" s="29"/>
    </row>
    <row r="20" spans="2:7" x14ac:dyDescent="0.25">
      <c r="B20" s="44">
        <v>9</v>
      </c>
      <c r="C20" s="24" t="s">
        <v>75</v>
      </c>
      <c r="D20" s="5">
        <v>26</v>
      </c>
      <c r="E20" s="5"/>
      <c r="F20" s="29"/>
    </row>
    <row r="21" spans="2:7" x14ac:dyDescent="0.25">
      <c r="B21" s="44">
        <v>10</v>
      </c>
      <c r="C21" s="24" t="s">
        <v>76</v>
      </c>
      <c r="D21" s="5">
        <v>120</v>
      </c>
      <c r="E21" s="5"/>
      <c r="F21" s="29"/>
    </row>
    <row r="22" spans="2:7" x14ac:dyDescent="0.25">
      <c r="B22" s="44">
        <v>11</v>
      </c>
      <c r="C22" s="24" t="s">
        <v>77</v>
      </c>
      <c r="D22" s="5">
        <v>75</v>
      </c>
      <c r="E22" s="5"/>
      <c r="F22" s="29"/>
    </row>
    <row r="23" spans="2:7" x14ac:dyDescent="0.25">
      <c r="B23" s="44">
        <v>12</v>
      </c>
      <c r="C23" s="24" t="s">
        <v>78</v>
      </c>
      <c r="D23" s="5">
        <v>7</v>
      </c>
      <c r="E23" s="5"/>
      <c r="F23" s="29"/>
    </row>
    <row r="24" spans="2:7" x14ac:dyDescent="0.25">
      <c r="B24" s="44">
        <v>13</v>
      </c>
      <c r="C24" s="24" t="s">
        <v>79</v>
      </c>
      <c r="D24" s="5">
        <v>19</v>
      </c>
      <c r="E24" s="5"/>
      <c r="F24" s="29"/>
    </row>
    <row r="25" spans="2:7" x14ac:dyDescent="0.25">
      <c r="B25" s="44">
        <v>14</v>
      </c>
      <c r="C25" s="24" t="s">
        <v>80</v>
      </c>
      <c r="D25" s="5">
        <v>42</v>
      </c>
      <c r="E25" s="5"/>
      <c r="F25" s="29"/>
    </row>
    <row r="26" spans="2:7" x14ac:dyDescent="0.25">
      <c r="B26" s="44">
        <v>15</v>
      </c>
      <c r="C26" s="24" t="s">
        <v>81</v>
      </c>
      <c r="D26" s="5">
        <v>21</v>
      </c>
      <c r="E26" s="5"/>
      <c r="F26" s="29"/>
    </row>
    <row r="27" spans="2:7" x14ac:dyDescent="0.25">
      <c r="B27" s="44">
        <v>16</v>
      </c>
      <c r="C27" s="24" t="s">
        <v>162</v>
      </c>
      <c r="D27" s="5">
        <v>44.5</v>
      </c>
      <c r="E27" s="5"/>
      <c r="F27" s="29"/>
    </row>
    <row r="28" spans="2:7" x14ac:dyDescent="0.25">
      <c r="B28" s="44">
        <v>17</v>
      </c>
      <c r="C28" s="24" t="s">
        <v>82</v>
      </c>
      <c r="D28" s="5">
        <v>90</v>
      </c>
      <c r="E28" s="5"/>
      <c r="F28" s="29"/>
    </row>
    <row r="29" spans="2:7" x14ac:dyDescent="0.25">
      <c r="B29" s="44">
        <v>18</v>
      </c>
      <c r="C29" s="24" t="s">
        <v>66</v>
      </c>
      <c r="D29" s="5">
        <v>13</v>
      </c>
      <c r="E29" s="5"/>
      <c r="F29" s="29">
        <v>6</v>
      </c>
    </row>
    <row r="30" spans="2:7" x14ac:dyDescent="0.25">
      <c r="B30" s="44">
        <v>19</v>
      </c>
      <c r="C30" s="24" t="s">
        <v>83</v>
      </c>
      <c r="D30" s="5">
        <v>12</v>
      </c>
      <c r="E30" s="5"/>
      <c r="F30" s="29"/>
      <c r="G30" s="89"/>
    </row>
    <row r="31" spans="2:7" x14ac:dyDescent="0.25">
      <c r="B31" s="44">
        <v>20</v>
      </c>
      <c r="C31" s="24" t="s">
        <v>84</v>
      </c>
      <c r="D31" s="5">
        <v>32</v>
      </c>
      <c r="E31" s="5"/>
      <c r="F31" s="29">
        <v>5</v>
      </c>
    </row>
    <row r="32" spans="2:7" x14ac:dyDescent="0.25">
      <c r="B32" s="44">
        <v>21</v>
      </c>
      <c r="C32" s="24" t="s">
        <v>85</v>
      </c>
      <c r="D32" s="5">
        <v>5</v>
      </c>
      <c r="E32" s="5"/>
      <c r="F32" s="29"/>
    </row>
    <row r="33" spans="2:9" x14ac:dyDescent="0.25">
      <c r="B33" s="44">
        <v>22</v>
      </c>
      <c r="C33" s="24" t="s">
        <v>69</v>
      </c>
      <c r="D33" s="5">
        <v>37</v>
      </c>
      <c r="E33" s="5"/>
      <c r="F33" s="29">
        <v>2.5</v>
      </c>
    </row>
    <row r="34" spans="2:9" x14ac:dyDescent="0.25">
      <c r="B34" s="44">
        <v>23</v>
      </c>
      <c r="C34" s="24" t="s">
        <v>86</v>
      </c>
      <c r="D34" s="5">
        <v>5</v>
      </c>
      <c r="E34" s="5"/>
      <c r="F34" s="29"/>
    </row>
    <row r="35" spans="2:9" x14ac:dyDescent="0.25">
      <c r="B35" s="44">
        <v>24</v>
      </c>
      <c r="C35" s="24" t="s">
        <v>87</v>
      </c>
      <c r="D35" s="5">
        <v>5.6</v>
      </c>
      <c r="E35" s="5"/>
      <c r="F35" s="29"/>
    </row>
    <row r="36" spans="2:9" x14ac:dyDescent="0.25">
      <c r="B36" s="44">
        <v>25</v>
      </c>
      <c r="C36" s="24" t="s">
        <v>88</v>
      </c>
      <c r="D36" s="5">
        <v>15</v>
      </c>
      <c r="E36" s="5"/>
      <c r="F36" s="29"/>
      <c r="G36" s="89"/>
      <c r="H36" s="89"/>
    </row>
    <row r="37" spans="2:9" x14ac:dyDescent="0.25">
      <c r="B37" s="44">
        <v>26</v>
      </c>
      <c r="C37" s="24" t="s">
        <v>89</v>
      </c>
      <c r="D37" s="5">
        <v>11</v>
      </c>
      <c r="E37" s="5"/>
      <c r="F37" s="29"/>
      <c r="G37" s="90"/>
    </row>
    <row r="38" spans="2:9" x14ac:dyDescent="0.25">
      <c r="B38" s="44">
        <v>27</v>
      </c>
      <c r="C38" s="24" t="s">
        <v>90</v>
      </c>
      <c r="D38" s="5">
        <v>24.8</v>
      </c>
      <c r="E38" s="5"/>
      <c r="F38" s="29"/>
    </row>
    <row r="39" spans="2:9" x14ac:dyDescent="0.25">
      <c r="B39" s="44">
        <v>28</v>
      </c>
      <c r="C39" s="24" t="s">
        <v>91</v>
      </c>
      <c r="D39" s="5">
        <v>25</v>
      </c>
      <c r="E39" s="5"/>
      <c r="F39" s="29"/>
    </row>
    <row r="40" spans="2:9" x14ac:dyDescent="0.25">
      <c r="B40" s="44">
        <v>29</v>
      </c>
      <c r="C40" s="24" t="s">
        <v>68</v>
      </c>
      <c r="D40" s="5">
        <v>20</v>
      </c>
      <c r="E40" s="5"/>
      <c r="F40" s="29"/>
      <c r="I40" s="90"/>
    </row>
    <row r="41" spans="2:9" x14ac:dyDescent="0.25">
      <c r="B41" s="44">
        <v>30</v>
      </c>
      <c r="C41" s="24" t="s">
        <v>92</v>
      </c>
      <c r="D41" s="5">
        <v>36</v>
      </c>
      <c r="E41" s="5"/>
      <c r="F41" s="29"/>
    </row>
    <row r="42" spans="2:9" x14ac:dyDescent="0.25">
      <c r="B42" s="44">
        <v>31</v>
      </c>
      <c r="C42" s="8" t="s">
        <v>261</v>
      </c>
      <c r="D42" s="5">
        <v>0.2</v>
      </c>
      <c r="E42" s="5"/>
      <c r="F42" s="29"/>
    </row>
    <row r="43" spans="2:9" s="31" customFormat="1" ht="17.25" customHeight="1" x14ac:dyDescent="0.25">
      <c r="B43" s="44">
        <v>32</v>
      </c>
      <c r="C43" s="8" t="s">
        <v>163</v>
      </c>
      <c r="D43" s="22">
        <v>4.0999999999999996</v>
      </c>
      <c r="E43" s="22"/>
      <c r="F43" s="29"/>
    </row>
    <row r="44" spans="2:9" x14ac:dyDescent="0.25">
      <c r="B44" s="44">
        <v>33</v>
      </c>
      <c r="C44" s="8" t="s">
        <v>67</v>
      </c>
      <c r="D44" s="5">
        <v>1</v>
      </c>
      <c r="E44" s="5"/>
      <c r="F44" s="29"/>
    </row>
    <row r="45" spans="2:9" x14ac:dyDescent="0.25">
      <c r="B45" s="44">
        <v>34</v>
      </c>
      <c r="C45" s="8" t="s">
        <v>93</v>
      </c>
      <c r="D45" s="5">
        <v>2</v>
      </c>
      <c r="E45" s="5"/>
      <c r="F45" s="29"/>
    </row>
    <row r="46" spans="2:9" x14ac:dyDescent="0.25">
      <c r="B46" s="44">
        <v>35</v>
      </c>
      <c r="C46" s="24" t="s">
        <v>70</v>
      </c>
      <c r="D46" s="5">
        <v>11</v>
      </c>
      <c r="E46" s="5"/>
      <c r="F46" s="29"/>
    </row>
    <row r="47" spans="2:9" x14ac:dyDescent="0.25">
      <c r="B47" s="44">
        <v>36</v>
      </c>
      <c r="C47" s="24" t="s">
        <v>71</v>
      </c>
      <c r="D47" s="5">
        <v>55</v>
      </c>
      <c r="E47" s="5"/>
      <c r="F47" s="29">
        <v>39.4</v>
      </c>
      <c r="I47" s="27"/>
    </row>
    <row r="48" spans="2:9" s="31" customFormat="1" ht="18.75" customHeight="1" x14ac:dyDescent="0.25">
      <c r="B48" s="44">
        <v>37</v>
      </c>
      <c r="C48" s="8" t="s">
        <v>94</v>
      </c>
      <c r="D48" s="22">
        <v>5</v>
      </c>
      <c r="E48" s="22"/>
      <c r="F48" s="29">
        <v>2</v>
      </c>
    </row>
    <row r="49" spans="2:6" x14ac:dyDescent="0.25">
      <c r="B49" s="44">
        <v>38</v>
      </c>
      <c r="C49" s="4" t="s">
        <v>59</v>
      </c>
      <c r="D49" s="5">
        <v>4</v>
      </c>
      <c r="E49" s="5"/>
      <c r="F49" s="29"/>
    </row>
    <row r="50" spans="2:6" x14ac:dyDescent="0.25">
      <c r="B50" s="44">
        <v>39</v>
      </c>
      <c r="C50" s="26" t="s">
        <v>62</v>
      </c>
      <c r="D50" s="72">
        <f>SUM(D12:D49)</f>
        <v>2091.1109999999999</v>
      </c>
      <c r="E50" s="72">
        <f>SUM(E12:E49)</f>
        <v>692.61099999999999</v>
      </c>
      <c r="F50" s="72">
        <f>SUM(F12:F49)</f>
        <v>131.9</v>
      </c>
    </row>
    <row r="51" spans="2:6" x14ac:dyDescent="0.25">
      <c r="C51" s="91"/>
      <c r="D51" s="92"/>
      <c r="E51" s="92"/>
      <c r="F51" s="92"/>
    </row>
  </sheetData>
  <mergeCells count="7">
    <mergeCell ref="B9:B11"/>
    <mergeCell ref="C9:C11"/>
    <mergeCell ref="D9:D11"/>
    <mergeCell ref="E9:E11"/>
    <mergeCell ref="A6:G6"/>
    <mergeCell ref="B7:F7"/>
    <mergeCell ref="F9:F11"/>
  </mergeCells>
  <pageMargins left="0.7" right="0.7" top="0.75" bottom="0.75" header="0.3" footer="0.3"/>
  <pageSetup paperSize="9" scale="8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AB3D9-6D1C-4A39-96C7-796477F9D448}">
  <dimension ref="A1:O58"/>
  <sheetViews>
    <sheetView workbookViewId="0">
      <selection activeCell="C1" sqref="C1:C3"/>
    </sheetView>
  </sheetViews>
  <sheetFormatPr defaultColWidth="9.140625" defaultRowHeight="15.75" x14ac:dyDescent="0.25"/>
  <cols>
    <col min="1" max="1" width="7.42578125" style="31" customWidth="1"/>
    <col min="2" max="2" width="48.28515625" style="118" customWidth="1"/>
    <col min="3" max="3" width="14" style="73" customWidth="1"/>
    <col min="4" max="4" width="14.85546875" style="73" customWidth="1"/>
    <col min="5" max="5" width="7.5703125" style="62" bestFit="1" customWidth="1"/>
    <col min="6" max="15" width="9.140625" style="62"/>
    <col min="16" max="16384" width="9.140625" style="1"/>
  </cols>
  <sheetData>
    <row r="1" spans="1:15" x14ac:dyDescent="0.25">
      <c r="C1" s="2" t="s">
        <v>0</v>
      </c>
    </row>
    <row r="2" spans="1:15" x14ac:dyDescent="0.25">
      <c r="C2" s="2" t="s">
        <v>263</v>
      </c>
    </row>
    <row r="3" spans="1:15" x14ac:dyDescent="0.25">
      <c r="C3" s="2" t="s">
        <v>258</v>
      </c>
    </row>
    <row r="4" spans="1:15" x14ac:dyDescent="0.25">
      <c r="C4" s="74" t="s">
        <v>224</v>
      </c>
    </row>
    <row r="5" spans="1:15" ht="9.9499999999999993" customHeight="1" x14ac:dyDescent="0.25">
      <c r="A5" s="300"/>
      <c r="B5" s="300"/>
      <c r="C5" s="300"/>
      <c r="D5" s="300"/>
    </row>
    <row r="6" spans="1:15" ht="15" x14ac:dyDescent="0.25">
      <c r="A6" s="301" t="s">
        <v>305</v>
      </c>
      <c r="B6" s="302"/>
      <c r="C6" s="302"/>
      <c r="D6" s="302"/>
    </row>
    <row r="7" spans="1:15" ht="18.75" customHeight="1" x14ac:dyDescent="0.25">
      <c r="A7" s="302"/>
      <c r="B7" s="302"/>
      <c r="C7" s="302"/>
      <c r="D7" s="302"/>
    </row>
    <row r="8" spans="1:15" ht="9.9499999999999993" customHeight="1" x14ac:dyDescent="0.25">
      <c r="A8" s="119"/>
      <c r="B8" s="120"/>
      <c r="C8" s="75"/>
      <c r="D8" s="75"/>
    </row>
    <row r="9" spans="1:15" ht="18.75" x14ac:dyDescent="0.3">
      <c r="A9" s="303" t="s">
        <v>225</v>
      </c>
      <c r="B9" s="303"/>
      <c r="C9" s="303"/>
      <c r="D9" s="303"/>
    </row>
    <row r="10" spans="1:15" ht="9.9499999999999993" customHeight="1" x14ac:dyDescent="0.25">
      <c r="A10" s="76"/>
    </row>
    <row r="11" spans="1:15" s="31" customFormat="1" ht="35.1" customHeight="1" x14ac:dyDescent="0.25">
      <c r="A11" s="121" t="s">
        <v>2</v>
      </c>
      <c r="B11" s="122" t="s">
        <v>226</v>
      </c>
      <c r="C11" s="304" t="s">
        <v>306</v>
      </c>
      <c r="D11" s="304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</row>
    <row r="12" spans="1:15" ht="35.1" customHeight="1" x14ac:dyDescent="0.25">
      <c r="A12" s="123">
        <v>1</v>
      </c>
      <c r="B12" s="82" t="s">
        <v>307</v>
      </c>
      <c r="C12" s="305">
        <v>50</v>
      </c>
      <c r="D12" s="305"/>
    </row>
    <row r="13" spans="1:15" ht="35.1" customHeight="1" x14ac:dyDescent="0.25">
      <c r="A13" s="123">
        <v>2</v>
      </c>
      <c r="B13" s="82" t="s">
        <v>308</v>
      </c>
      <c r="C13" s="305">
        <v>40</v>
      </c>
      <c r="D13" s="305"/>
    </row>
    <row r="14" spans="1:15" ht="51.75" customHeight="1" x14ac:dyDescent="0.25">
      <c r="A14" s="123">
        <v>3</v>
      </c>
      <c r="B14" s="82" t="s">
        <v>309</v>
      </c>
      <c r="C14" s="305">
        <v>150</v>
      </c>
      <c r="D14" s="305"/>
    </row>
    <row r="15" spans="1:15" ht="35.1" customHeight="1" x14ac:dyDescent="0.25">
      <c r="A15" s="123">
        <v>4</v>
      </c>
      <c r="B15" s="82" t="s">
        <v>227</v>
      </c>
      <c r="C15" s="305">
        <v>1</v>
      </c>
      <c r="D15" s="305"/>
    </row>
    <row r="16" spans="1:15" ht="35.1" customHeight="1" x14ac:dyDescent="0.25">
      <c r="A16" s="123">
        <v>5</v>
      </c>
      <c r="B16" s="82" t="s">
        <v>228</v>
      </c>
      <c r="C16" s="305">
        <v>5</v>
      </c>
      <c r="D16" s="305"/>
    </row>
    <row r="17" spans="1:15" s="77" customFormat="1" ht="35.1" customHeight="1" x14ac:dyDescent="0.25">
      <c r="A17" s="123">
        <v>6</v>
      </c>
      <c r="B17" s="82" t="s">
        <v>310</v>
      </c>
      <c r="C17" s="306">
        <v>161.113</v>
      </c>
      <c r="D17" s="306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</row>
    <row r="18" spans="1:15" s="77" customFormat="1" ht="35.1" customHeight="1" x14ac:dyDescent="0.25">
      <c r="A18" s="123">
        <v>7</v>
      </c>
      <c r="B18" s="82" t="s">
        <v>311</v>
      </c>
      <c r="C18" s="299">
        <v>100.465</v>
      </c>
      <c r="D18" s="299"/>
      <c r="E18" s="124"/>
      <c r="F18" s="124"/>
      <c r="G18" s="124"/>
      <c r="H18" s="62"/>
      <c r="I18" s="124"/>
      <c r="J18" s="124"/>
      <c r="K18" s="124"/>
      <c r="L18" s="124"/>
      <c r="M18" s="124"/>
      <c r="N18" s="124"/>
      <c r="O18" s="124"/>
    </row>
    <row r="19" spans="1:15" s="77" customFormat="1" ht="35.1" customHeight="1" x14ac:dyDescent="0.25">
      <c r="A19" s="123">
        <v>8</v>
      </c>
      <c r="B19" s="82" t="s">
        <v>312</v>
      </c>
      <c r="C19" s="299">
        <v>33.006999999999998</v>
      </c>
      <c r="D19" s="299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</row>
    <row r="20" spans="1:15" ht="35.1" customHeight="1" x14ac:dyDescent="0.25">
      <c r="A20" s="307" t="s">
        <v>229</v>
      </c>
      <c r="B20" s="307"/>
      <c r="C20" s="308">
        <f>SUM(C12:D19)</f>
        <v>540.58499999999992</v>
      </c>
      <c r="D20" s="308"/>
      <c r="J20" s="125"/>
    </row>
    <row r="21" spans="1:15" ht="9.9499999999999993" customHeight="1" x14ac:dyDescent="0.25">
      <c r="A21" s="78"/>
      <c r="B21" s="79"/>
      <c r="C21" s="80"/>
      <c r="D21" s="80"/>
    </row>
    <row r="22" spans="1:15" ht="21.75" customHeight="1" x14ac:dyDescent="0.3">
      <c r="A22" s="303" t="s">
        <v>230</v>
      </c>
      <c r="B22" s="303"/>
      <c r="C22" s="303"/>
      <c r="D22" s="303"/>
    </row>
    <row r="23" spans="1:15" ht="9.9499999999999993" customHeight="1" x14ac:dyDescent="0.25">
      <c r="A23" s="126"/>
      <c r="B23" s="127"/>
      <c r="C23" s="81"/>
      <c r="D23" s="81"/>
    </row>
    <row r="24" spans="1:15" ht="16.149999999999999" customHeight="1" x14ac:dyDescent="0.25">
      <c r="A24" s="309" t="s">
        <v>2</v>
      </c>
      <c r="B24" s="310" t="s">
        <v>231</v>
      </c>
      <c r="C24" s="309" t="s">
        <v>232</v>
      </c>
      <c r="D24" s="309"/>
      <c r="E24" s="129"/>
    </row>
    <row r="25" spans="1:15" ht="32.25" customHeight="1" x14ac:dyDescent="0.25">
      <c r="A25" s="309"/>
      <c r="B25" s="310"/>
      <c r="C25" s="128" t="s">
        <v>313</v>
      </c>
      <c r="D25" s="128" t="s">
        <v>314</v>
      </c>
      <c r="E25" s="129"/>
    </row>
    <row r="26" spans="1:15" ht="35.1" customHeight="1" x14ac:dyDescent="0.25">
      <c r="A26" s="311">
        <v>1</v>
      </c>
      <c r="B26" s="130" t="s">
        <v>233</v>
      </c>
      <c r="C26" s="312">
        <f>C19</f>
        <v>33.006999999999998</v>
      </c>
      <c r="D26" s="312">
        <f>(C12+C14+C15+C16)*0.2</f>
        <v>41.2</v>
      </c>
      <c r="E26" s="129"/>
    </row>
    <row r="27" spans="1:15" s="31" customFormat="1" ht="84" customHeight="1" x14ac:dyDescent="0.25">
      <c r="A27" s="311"/>
      <c r="B27" s="132" t="s">
        <v>234</v>
      </c>
      <c r="C27" s="312"/>
      <c r="D27" s="312"/>
      <c r="E27" s="129"/>
      <c r="F27" s="62"/>
      <c r="G27" s="62"/>
      <c r="H27" s="125"/>
      <c r="I27" s="62"/>
      <c r="J27" s="62"/>
      <c r="K27" s="62"/>
      <c r="L27" s="62"/>
      <c r="M27" s="62"/>
      <c r="N27" s="62"/>
      <c r="O27" s="62"/>
    </row>
    <row r="28" spans="1:15" s="31" customFormat="1" ht="49.5" customHeight="1" x14ac:dyDescent="0.25">
      <c r="A28" s="313">
        <v>2</v>
      </c>
      <c r="B28" s="130" t="s">
        <v>235</v>
      </c>
      <c r="C28" s="312">
        <f>C18</f>
        <v>100.465</v>
      </c>
      <c r="D28" s="312">
        <f>C13</f>
        <v>40</v>
      </c>
      <c r="E28" s="129"/>
      <c r="F28" s="62"/>
      <c r="G28" s="62"/>
      <c r="H28" s="62"/>
      <c r="I28" s="62"/>
      <c r="J28" s="62"/>
      <c r="K28" s="62"/>
      <c r="L28" s="62"/>
      <c r="M28" s="62"/>
      <c r="N28" s="62"/>
      <c r="O28" s="62"/>
    </row>
    <row r="29" spans="1:15" s="31" customFormat="1" ht="66" customHeight="1" x14ac:dyDescent="0.25">
      <c r="A29" s="313"/>
      <c r="B29" s="132" t="s">
        <v>236</v>
      </c>
      <c r="C29" s="312"/>
      <c r="D29" s="312"/>
      <c r="E29" s="129"/>
      <c r="F29" s="62"/>
      <c r="G29" s="62"/>
      <c r="H29" s="62"/>
      <c r="I29" s="62"/>
      <c r="J29" s="62"/>
      <c r="K29" s="62"/>
      <c r="L29" s="62"/>
      <c r="M29" s="62"/>
      <c r="N29" s="62"/>
      <c r="O29" s="62"/>
    </row>
    <row r="30" spans="1:15" s="119" customFormat="1" ht="35.1" customHeight="1" x14ac:dyDescent="0.25">
      <c r="A30" s="121">
        <v>3</v>
      </c>
      <c r="B30" s="130" t="s">
        <v>237</v>
      </c>
      <c r="C30" s="128"/>
      <c r="D30" s="128"/>
      <c r="E30" s="133"/>
    </row>
    <row r="31" spans="1:15" s="31" customFormat="1" ht="35.1" customHeight="1" x14ac:dyDescent="0.25">
      <c r="A31" s="134" t="s">
        <v>213</v>
      </c>
      <c r="B31" s="314" t="s">
        <v>315</v>
      </c>
      <c r="C31" s="314"/>
      <c r="D31" s="314"/>
      <c r="E31" s="129"/>
      <c r="F31" s="62"/>
      <c r="G31" s="62"/>
      <c r="H31" s="62"/>
      <c r="I31" s="62"/>
      <c r="J31" s="62"/>
      <c r="K31" s="62"/>
      <c r="L31" s="62"/>
      <c r="M31" s="62"/>
      <c r="N31" s="62"/>
      <c r="O31" s="62"/>
    </row>
    <row r="32" spans="1:15" s="137" customFormat="1" ht="35.1" customHeight="1" x14ac:dyDescent="0.25">
      <c r="A32" s="135" t="s">
        <v>316</v>
      </c>
      <c r="B32" s="132" t="s">
        <v>317</v>
      </c>
      <c r="C32" s="136">
        <v>16</v>
      </c>
      <c r="D32" s="136"/>
      <c r="E32" s="133"/>
      <c r="F32" s="119"/>
      <c r="G32" s="119"/>
      <c r="H32" s="119"/>
      <c r="I32" s="119"/>
      <c r="J32" s="119"/>
      <c r="K32" s="119"/>
      <c r="L32" s="119"/>
      <c r="M32" s="119"/>
      <c r="N32" s="119"/>
      <c r="O32" s="119"/>
    </row>
    <row r="33" spans="1:15" s="137" customFormat="1" ht="35.1" customHeight="1" x14ac:dyDescent="0.25">
      <c r="A33" s="135" t="s">
        <v>318</v>
      </c>
      <c r="B33" s="132" t="s">
        <v>240</v>
      </c>
      <c r="C33" s="136">
        <v>1.6</v>
      </c>
      <c r="D33" s="136">
        <v>2</v>
      </c>
      <c r="E33" s="133"/>
      <c r="F33" s="119"/>
      <c r="G33" s="119"/>
      <c r="H33" s="119"/>
      <c r="I33" s="119"/>
      <c r="J33" s="119"/>
      <c r="K33" s="119"/>
      <c r="L33" s="119"/>
      <c r="M33" s="119"/>
      <c r="N33" s="119"/>
      <c r="O33" s="119"/>
    </row>
    <row r="34" spans="1:15" s="137" customFormat="1" ht="35.1" customHeight="1" x14ac:dyDescent="0.25">
      <c r="A34" s="134" t="s">
        <v>214</v>
      </c>
      <c r="B34" s="314" t="s">
        <v>319</v>
      </c>
      <c r="C34" s="314"/>
      <c r="D34" s="314"/>
      <c r="E34" s="133"/>
      <c r="F34" s="119"/>
      <c r="G34" s="119"/>
      <c r="H34" s="119"/>
      <c r="I34" s="119"/>
      <c r="J34" s="119"/>
      <c r="K34" s="119"/>
      <c r="L34" s="119"/>
      <c r="M34" s="119"/>
      <c r="N34" s="119"/>
      <c r="O34" s="119"/>
    </row>
    <row r="35" spans="1:15" s="137" customFormat="1" ht="35.1" customHeight="1" x14ac:dyDescent="0.25">
      <c r="A35" s="138" t="s">
        <v>320</v>
      </c>
      <c r="B35" s="132" t="s">
        <v>239</v>
      </c>
      <c r="C35" s="136"/>
      <c r="D35" s="136">
        <v>43</v>
      </c>
      <c r="E35" s="133"/>
      <c r="F35" s="119"/>
      <c r="G35" s="119"/>
      <c r="H35" s="119"/>
      <c r="I35" s="119"/>
      <c r="J35" s="119"/>
      <c r="K35" s="119"/>
      <c r="L35" s="119"/>
      <c r="M35" s="119"/>
      <c r="N35" s="119"/>
      <c r="O35" s="119"/>
    </row>
    <row r="36" spans="1:15" s="137" customFormat="1" ht="35.1" customHeight="1" x14ac:dyDescent="0.25">
      <c r="A36" s="138" t="s">
        <v>321</v>
      </c>
      <c r="B36" s="132" t="s">
        <v>238</v>
      </c>
      <c r="C36" s="136">
        <v>15</v>
      </c>
      <c r="D36" s="136"/>
      <c r="E36" s="133"/>
      <c r="F36" s="119"/>
      <c r="G36" s="119"/>
      <c r="H36" s="119"/>
      <c r="I36" s="119"/>
      <c r="J36" s="119"/>
      <c r="K36" s="119"/>
      <c r="L36" s="119"/>
      <c r="M36" s="119"/>
      <c r="N36" s="119"/>
      <c r="O36" s="119"/>
    </row>
    <row r="37" spans="1:15" s="31" customFormat="1" ht="35.1" customHeight="1" x14ac:dyDescent="0.25">
      <c r="A37" s="134" t="s">
        <v>244</v>
      </c>
      <c r="B37" s="314" t="s">
        <v>241</v>
      </c>
      <c r="C37" s="314"/>
      <c r="D37" s="314"/>
      <c r="E37" s="133"/>
      <c r="F37" s="62"/>
      <c r="G37" s="62"/>
      <c r="H37" s="62"/>
      <c r="I37" s="62"/>
      <c r="J37" s="62"/>
      <c r="K37" s="62"/>
      <c r="L37" s="62"/>
      <c r="M37" s="62"/>
      <c r="N37" s="62"/>
      <c r="O37" s="62"/>
    </row>
    <row r="38" spans="1:15" ht="51" customHeight="1" x14ac:dyDescent="0.25">
      <c r="A38" s="139" t="s">
        <v>322</v>
      </c>
      <c r="B38" s="132" t="s">
        <v>323</v>
      </c>
      <c r="C38" s="131">
        <v>12</v>
      </c>
      <c r="D38" s="131">
        <v>3</v>
      </c>
      <c r="E38" s="133"/>
      <c r="F38" s="133"/>
      <c r="G38" s="125"/>
    </row>
    <row r="39" spans="1:15" ht="35.1" customHeight="1" x14ac:dyDescent="0.25">
      <c r="A39" s="139" t="s">
        <v>324</v>
      </c>
      <c r="B39" s="132" t="s">
        <v>242</v>
      </c>
      <c r="C39" s="131">
        <v>20</v>
      </c>
      <c r="D39" s="131"/>
      <c r="E39" s="133"/>
    </row>
    <row r="40" spans="1:15" ht="35.1" customHeight="1" x14ac:dyDescent="0.25">
      <c r="A40" s="139" t="s">
        <v>325</v>
      </c>
      <c r="B40" s="132" t="s">
        <v>243</v>
      </c>
      <c r="C40" s="131">
        <v>12.1</v>
      </c>
      <c r="D40" s="131"/>
      <c r="E40" s="133"/>
    </row>
    <row r="41" spans="1:15" s="31" customFormat="1" ht="35.1" customHeight="1" x14ac:dyDescent="0.25">
      <c r="A41" s="140" t="s">
        <v>326</v>
      </c>
      <c r="B41" s="314" t="s">
        <v>245</v>
      </c>
      <c r="C41" s="314"/>
      <c r="D41" s="314"/>
      <c r="E41" s="133"/>
      <c r="F41" s="62"/>
      <c r="G41" s="62"/>
      <c r="H41" s="62"/>
      <c r="I41" s="62"/>
      <c r="J41" s="62"/>
      <c r="K41" s="62"/>
      <c r="L41" s="62"/>
      <c r="M41" s="62"/>
      <c r="N41" s="62"/>
      <c r="O41" s="62"/>
    </row>
    <row r="42" spans="1:15" ht="35.1" customHeight="1" x14ac:dyDescent="0.25">
      <c r="A42" s="139" t="s">
        <v>327</v>
      </c>
      <c r="B42" s="141" t="s">
        <v>246</v>
      </c>
      <c r="C42" s="131">
        <v>20.713000000000001</v>
      </c>
      <c r="D42" s="131">
        <v>4.327</v>
      </c>
      <c r="E42" s="129"/>
      <c r="F42" s="143"/>
      <c r="G42" s="143"/>
    </row>
    <row r="43" spans="1:15" ht="35.1" customHeight="1" x14ac:dyDescent="0.25">
      <c r="A43" s="139" t="s">
        <v>328</v>
      </c>
      <c r="B43" s="141" t="s">
        <v>247</v>
      </c>
      <c r="C43" s="131"/>
      <c r="D43" s="131">
        <v>3.5</v>
      </c>
      <c r="E43" s="133"/>
      <c r="G43" s="119"/>
    </row>
    <row r="44" spans="1:15" ht="35.1" customHeight="1" x14ac:dyDescent="0.25">
      <c r="A44" s="139" t="s">
        <v>329</v>
      </c>
      <c r="B44" s="132" t="s">
        <v>248</v>
      </c>
      <c r="C44" s="131"/>
      <c r="D44" s="131">
        <v>2.9729999999999999</v>
      </c>
      <c r="E44" s="133"/>
      <c r="G44" s="119"/>
    </row>
    <row r="45" spans="1:15" s="31" customFormat="1" ht="35.1" customHeight="1" x14ac:dyDescent="0.25">
      <c r="A45" s="140" t="s">
        <v>330</v>
      </c>
      <c r="B45" s="314" t="s">
        <v>249</v>
      </c>
      <c r="C45" s="314"/>
      <c r="D45" s="314"/>
      <c r="E45" s="133"/>
      <c r="F45" s="62"/>
      <c r="G45" s="62"/>
      <c r="H45" s="62"/>
      <c r="I45" s="62"/>
      <c r="J45" s="62"/>
      <c r="K45" s="62"/>
      <c r="L45" s="62"/>
      <c r="M45" s="62"/>
      <c r="N45" s="62"/>
      <c r="O45" s="62"/>
    </row>
    <row r="46" spans="1:15" s="81" customFormat="1" ht="35.1" customHeight="1" x14ac:dyDescent="0.25">
      <c r="A46" s="139" t="s">
        <v>331</v>
      </c>
      <c r="B46" s="132" t="s">
        <v>250</v>
      </c>
      <c r="C46" s="131">
        <v>10</v>
      </c>
      <c r="D46" s="131">
        <v>106</v>
      </c>
      <c r="E46" s="78"/>
      <c r="F46" s="88"/>
      <c r="G46" s="88"/>
      <c r="H46" s="88"/>
      <c r="I46" s="88"/>
      <c r="J46" s="88"/>
      <c r="K46" s="88"/>
      <c r="L46" s="88"/>
      <c r="M46" s="88"/>
      <c r="N46" s="88"/>
      <c r="O46" s="88"/>
    </row>
    <row r="47" spans="1:15" s="81" customFormat="1" ht="35.1" customHeight="1" x14ac:dyDescent="0.25">
      <c r="A47" s="139" t="s">
        <v>332</v>
      </c>
      <c r="B47" s="132" t="s">
        <v>251</v>
      </c>
      <c r="C47" s="131">
        <v>18</v>
      </c>
      <c r="D47" s="131"/>
      <c r="E47" s="78"/>
      <c r="F47" s="88"/>
      <c r="G47" s="88"/>
      <c r="H47" s="88"/>
      <c r="I47" s="88"/>
      <c r="J47" s="88"/>
      <c r="K47" s="88"/>
      <c r="L47" s="88"/>
      <c r="M47" s="88"/>
      <c r="N47" s="88"/>
      <c r="O47" s="88"/>
    </row>
    <row r="48" spans="1:15" s="81" customFormat="1" ht="35.1" customHeight="1" x14ac:dyDescent="0.25">
      <c r="A48" s="139" t="s">
        <v>333</v>
      </c>
      <c r="B48" s="132" t="s">
        <v>334</v>
      </c>
      <c r="C48" s="131">
        <v>13.7</v>
      </c>
      <c r="D48" s="131"/>
      <c r="E48" s="78"/>
      <c r="F48" s="78"/>
      <c r="G48" s="78"/>
      <c r="H48" s="88"/>
      <c r="I48" s="88"/>
      <c r="J48" s="88"/>
      <c r="K48" s="88"/>
      <c r="L48" s="88"/>
      <c r="M48" s="88"/>
      <c r="N48" s="88"/>
      <c r="O48" s="88"/>
    </row>
    <row r="49" spans="1:15" s="81" customFormat="1" ht="35.1" customHeight="1" x14ac:dyDescent="0.25">
      <c r="A49" s="139" t="s">
        <v>335</v>
      </c>
      <c r="B49" s="132" t="s">
        <v>252</v>
      </c>
      <c r="C49" s="131">
        <v>3</v>
      </c>
      <c r="D49" s="131"/>
      <c r="E49" s="78"/>
      <c r="F49" s="88"/>
      <c r="G49" s="88"/>
      <c r="H49" s="88"/>
      <c r="I49" s="88"/>
      <c r="J49" s="88"/>
      <c r="K49" s="88"/>
      <c r="L49" s="88"/>
      <c r="M49" s="88"/>
      <c r="N49" s="88"/>
      <c r="O49" s="88"/>
    </row>
    <row r="50" spans="1:15" s="31" customFormat="1" ht="35.1" customHeight="1" x14ac:dyDescent="0.25">
      <c r="A50" s="140" t="s">
        <v>336</v>
      </c>
      <c r="B50" s="314" t="s">
        <v>253</v>
      </c>
      <c r="C50" s="314"/>
      <c r="D50" s="314"/>
      <c r="E50" s="133"/>
      <c r="F50" s="62"/>
      <c r="G50" s="62"/>
      <c r="H50" s="62"/>
      <c r="I50" s="62"/>
      <c r="J50" s="62"/>
      <c r="K50" s="62"/>
      <c r="L50" s="62"/>
      <c r="M50" s="62"/>
      <c r="N50" s="62"/>
      <c r="O50" s="62"/>
    </row>
    <row r="51" spans="1:15" ht="35.1" customHeight="1" x14ac:dyDescent="0.25">
      <c r="A51" s="139" t="s">
        <v>337</v>
      </c>
      <c r="B51" s="132" t="s">
        <v>338</v>
      </c>
      <c r="C51" s="131">
        <v>12</v>
      </c>
      <c r="D51" s="131"/>
      <c r="E51" s="133"/>
      <c r="F51" s="133"/>
    </row>
    <row r="52" spans="1:15" ht="35.1" customHeight="1" x14ac:dyDescent="0.25">
      <c r="A52" s="139" t="s">
        <v>339</v>
      </c>
      <c r="B52" s="132" t="s">
        <v>340</v>
      </c>
      <c r="C52" s="131">
        <v>5</v>
      </c>
      <c r="D52" s="131"/>
      <c r="F52" s="119"/>
      <c r="H52" s="125"/>
    </row>
    <row r="53" spans="1:15" ht="54" customHeight="1" x14ac:dyDescent="0.25">
      <c r="A53" s="139" t="s">
        <v>341</v>
      </c>
      <c r="B53" s="132" t="s">
        <v>342</v>
      </c>
      <c r="C53" s="131">
        <v>2</v>
      </c>
      <c r="D53" s="131"/>
      <c r="F53" s="119"/>
    </row>
    <row r="54" spans="1:15" x14ac:dyDescent="0.25">
      <c r="A54" s="315" t="s">
        <v>229</v>
      </c>
      <c r="B54" s="315"/>
      <c r="C54" s="144">
        <f>SUM(C26:C29,C32:C33,C35:C36,C38:C40,C42:C44,C46:C49,C51:C53)</f>
        <v>294.58499999999998</v>
      </c>
      <c r="D54" s="144">
        <f>SUM(D26:D29,D32:D33,D35:D36,D38:D40,D42:D44,D46:D49,D51:D53)</f>
        <v>246</v>
      </c>
      <c r="E54" s="145"/>
      <c r="F54" s="146"/>
    </row>
    <row r="55" spans="1:15" x14ac:dyDescent="0.25">
      <c r="A55" s="315" t="s">
        <v>343</v>
      </c>
      <c r="B55" s="315"/>
      <c r="C55" s="316">
        <f>C54+D54</f>
        <v>540.58500000000004</v>
      </c>
      <c r="D55" s="316"/>
      <c r="E55" s="142"/>
    </row>
    <row r="56" spans="1:15" x14ac:dyDescent="0.25">
      <c r="A56" s="126"/>
      <c r="B56" s="147"/>
      <c r="C56" s="83"/>
      <c r="D56" s="81"/>
      <c r="E56" s="148"/>
    </row>
    <row r="57" spans="1:15" x14ac:dyDescent="0.25">
      <c r="E57" s="148"/>
    </row>
    <row r="58" spans="1:15" x14ac:dyDescent="0.25">
      <c r="C58" s="149"/>
      <c r="D58" s="149"/>
    </row>
  </sheetData>
  <mergeCells count="33">
    <mergeCell ref="B50:D50"/>
    <mergeCell ref="A54:B54"/>
    <mergeCell ref="A55:B55"/>
    <mergeCell ref="C55:D55"/>
    <mergeCell ref="B31:D31"/>
    <mergeCell ref="B37:D37"/>
    <mergeCell ref="B34:D34"/>
    <mergeCell ref="B41:D41"/>
    <mergeCell ref="B45:D45"/>
    <mergeCell ref="A26:A27"/>
    <mergeCell ref="C26:C27"/>
    <mergeCell ref="D26:D27"/>
    <mergeCell ref="A28:A29"/>
    <mergeCell ref="C28:C29"/>
    <mergeCell ref="D28:D29"/>
    <mergeCell ref="A20:B20"/>
    <mergeCell ref="C20:D20"/>
    <mergeCell ref="A22:D22"/>
    <mergeCell ref="A24:A25"/>
    <mergeCell ref="B24:B25"/>
    <mergeCell ref="C24:D24"/>
    <mergeCell ref="C19:D19"/>
    <mergeCell ref="A5:D5"/>
    <mergeCell ref="A6:D7"/>
    <mergeCell ref="A9:D9"/>
    <mergeCell ref="C11:D11"/>
    <mergeCell ref="C12:D12"/>
    <mergeCell ref="C13:D13"/>
    <mergeCell ref="C14:D14"/>
    <mergeCell ref="C15:D15"/>
    <mergeCell ref="C16:D16"/>
    <mergeCell ref="C17:D17"/>
    <mergeCell ref="C18:D1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2621E8-B7EA-4706-B9E0-30D14450C6B2}">
  <sheetPr>
    <pageSetUpPr fitToPage="1"/>
  </sheetPr>
  <dimension ref="A1:G25"/>
  <sheetViews>
    <sheetView workbookViewId="0">
      <selection activeCell="G7" sqref="G7"/>
    </sheetView>
  </sheetViews>
  <sheetFormatPr defaultRowHeight="15" x14ac:dyDescent="0.25"/>
  <cols>
    <col min="1" max="1" width="6.140625" style="240" customWidth="1"/>
    <col min="2" max="2" width="37.140625" style="240" customWidth="1"/>
    <col min="3" max="3" width="8.28515625" style="262" customWidth="1"/>
    <col min="4" max="4" width="10.7109375" style="262" customWidth="1"/>
    <col min="5" max="5" width="11.85546875" style="262" customWidth="1"/>
    <col min="6" max="6" width="15.5703125" style="262" customWidth="1"/>
    <col min="7" max="256" width="9.140625" style="240"/>
    <col min="257" max="257" width="6.140625" style="240" customWidth="1"/>
    <col min="258" max="258" width="37.140625" style="240" customWidth="1"/>
    <col min="259" max="259" width="8.28515625" style="240" customWidth="1"/>
    <col min="260" max="260" width="10.7109375" style="240" customWidth="1"/>
    <col min="261" max="261" width="11.85546875" style="240" customWidth="1"/>
    <col min="262" max="262" width="12.7109375" style="240" customWidth="1"/>
    <col min="263" max="512" width="9.140625" style="240"/>
    <col min="513" max="513" width="6.140625" style="240" customWidth="1"/>
    <col min="514" max="514" width="37.140625" style="240" customWidth="1"/>
    <col min="515" max="515" width="8.28515625" style="240" customWidth="1"/>
    <col min="516" max="516" width="10.7109375" style="240" customWidth="1"/>
    <col min="517" max="517" width="11.85546875" style="240" customWidth="1"/>
    <col min="518" max="518" width="12.7109375" style="240" customWidth="1"/>
    <col min="519" max="768" width="9.140625" style="240"/>
    <col min="769" max="769" width="6.140625" style="240" customWidth="1"/>
    <col min="770" max="770" width="37.140625" style="240" customWidth="1"/>
    <col min="771" max="771" width="8.28515625" style="240" customWidth="1"/>
    <col min="772" max="772" width="10.7109375" style="240" customWidth="1"/>
    <col min="773" max="773" width="11.85546875" style="240" customWidth="1"/>
    <col min="774" max="774" width="12.7109375" style="240" customWidth="1"/>
    <col min="775" max="1024" width="9.140625" style="240"/>
    <col min="1025" max="1025" width="6.140625" style="240" customWidth="1"/>
    <col min="1026" max="1026" width="37.140625" style="240" customWidth="1"/>
    <col min="1027" max="1027" width="8.28515625" style="240" customWidth="1"/>
    <col min="1028" max="1028" width="10.7109375" style="240" customWidth="1"/>
    <col min="1029" max="1029" width="11.85546875" style="240" customWidth="1"/>
    <col min="1030" max="1030" width="12.7109375" style="240" customWidth="1"/>
    <col min="1031" max="1280" width="9.140625" style="240"/>
    <col min="1281" max="1281" width="6.140625" style="240" customWidth="1"/>
    <col min="1282" max="1282" width="37.140625" style="240" customWidth="1"/>
    <col min="1283" max="1283" width="8.28515625" style="240" customWidth="1"/>
    <col min="1284" max="1284" width="10.7109375" style="240" customWidth="1"/>
    <col min="1285" max="1285" width="11.85546875" style="240" customWidth="1"/>
    <col min="1286" max="1286" width="12.7109375" style="240" customWidth="1"/>
    <col min="1287" max="1536" width="9.140625" style="240"/>
    <col min="1537" max="1537" width="6.140625" style="240" customWidth="1"/>
    <col min="1538" max="1538" width="37.140625" style="240" customWidth="1"/>
    <col min="1539" max="1539" width="8.28515625" style="240" customWidth="1"/>
    <col min="1540" max="1540" width="10.7109375" style="240" customWidth="1"/>
    <col min="1541" max="1541" width="11.85546875" style="240" customWidth="1"/>
    <col min="1542" max="1542" width="12.7109375" style="240" customWidth="1"/>
    <col min="1543" max="1792" width="9.140625" style="240"/>
    <col min="1793" max="1793" width="6.140625" style="240" customWidth="1"/>
    <col min="1794" max="1794" width="37.140625" style="240" customWidth="1"/>
    <col min="1795" max="1795" width="8.28515625" style="240" customWidth="1"/>
    <col min="1796" max="1796" width="10.7109375" style="240" customWidth="1"/>
    <col min="1797" max="1797" width="11.85546875" style="240" customWidth="1"/>
    <col min="1798" max="1798" width="12.7109375" style="240" customWidth="1"/>
    <col min="1799" max="2048" width="9.140625" style="240"/>
    <col min="2049" max="2049" width="6.140625" style="240" customWidth="1"/>
    <col min="2050" max="2050" width="37.140625" style="240" customWidth="1"/>
    <col min="2051" max="2051" width="8.28515625" style="240" customWidth="1"/>
    <col min="2052" max="2052" width="10.7109375" style="240" customWidth="1"/>
    <col min="2053" max="2053" width="11.85546875" style="240" customWidth="1"/>
    <col min="2054" max="2054" width="12.7109375" style="240" customWidth="1"/>
    <col min="2055" max="2304" width="9.140625" style="240"/>
    <col min="2305" max="2305" width="6.140625" style="240" customWidth="1"/>
    <col min="2306" max="2306" width="37.140625" style="240" customWidth="1"/>
    <col min="2307" max="2307" width="8.28515625" style="240" customWidth="1"/>
    <col min="2308" max="2308" width="10.7109375" style="240" customWidth="1"/>
    <col min="2309" max="2309" width="11.85546875" style="240" customWidth="1"/>
    <col min="2310" max="2310" width="12.7109375" style="240" customWidth="1"/>
    <col min="2311" max="2560" width="9.140625" style="240"/>
    <col min="2561" max="2561" width="6.140625" style="240" customWidth="1"/>
    <col min="2562" max="2562" width="37.140625" style="240" customWidth="1"/>
    <col min="2563" max="2563" width="8.28515625" style="240" customWidth="1"/>
    <col min="2564" max="2564" width="10.7109375" style="240" customWidth="1"/>
    <col min="2565" max="2565" width="11.85546875" style="240" customWidth="1"/>
    <col min="2566" max="2566" width="12.7109375" style="240" customWidth="1"/>
    <col min="2567" max="2816" width="9.140625" style="240"/>
    <col min="2817" max="2817" width="6.140625" style="240" customWidth="1"/>
    <col min="2818" max="2818" width="37.140625" style="240" customWidth="1"/>
    <col min="2819" max="2819" width="8.28515625" style="240" customWidth="1"/>
    <col min="2820" max="2820" width="10.7109375" style="240" customWidth="1"/>
    <col min="2821" max="2821" width="11.85546875" style="240" customWidth="1"/>
    <col min="2822" max="2822" width="12.7109375" style="240" customWidth="1"/>
    <col min="2823" max="3072" width="9.140625" style="240"/>
    <col min="3073" max="3073" width="6.140625" style="240" customWidth="1"/>
    <col min="3074" max="3074" width="37.140625" style="240" customWidth="1"/>
    <col min="3075" max="3075" width="8.28515625" style="240" customWidth="1"/>
    <col min="3076" max="3076" width="10.7109375" style="240" customWidth="1"/>
    <col min="3077" max="3077" width="11.85546875" style="240" customWidth="1"/>
    <col min="3078" max="3078" width="12.7109375" style="240" customWidth="1"/>
    <col min="3079" max="3328" width="9.140625" style="240"/>
    <col min="3329" max="3329" width="6.140625" style="240" customWidth="1"/>
    <col min="3330" max="3330" width="37.140625" style="240" customWidth="1"/>
    <col min="3331" max="3331" width="8.28515625" style="240" customWidth="1"/>
    <col min="3332" max="3332" width="10.7109375" style="240" customWidth="1"/>
    <col min="3333" max="3333" width="11.85546875" style="240" customWidth="1"/>
    <col min="3334" max="3334" width="12.7109375" style="240" customWidth="1"/>
    <col min="3335" max="3584" width="9.140625" style="240"/>
    <col min="3585" max="3585" width="6.140625" style="240" customWidth="1"/>
    <col min="3586" max="3586" width="37.140625" style="240" customWidth="1"/>
    <col min="3587" max="3587" width="8.28515625" style="240" customWidth="1"/>
    <col min="3588" max="3588" width="10.7109375" style="240" customWidth="1"/>
    <col min="3589" max="3589" width="11.85546875" style="240" customWidth="1"/>
    <col min="3590" max="3590" width="12.7109375" style="240" customWidth="1"/>
    <col min="3591" max="3840" width="9.140625" style="240"/>
    <col min="3841" max="3841" width="6.140625" style="240" customWidth="1"/>
    <col min="3842" max="3842" width="37.140625" style="240" customWidth="1"/>
    <col min="3843" max="3843" width="8.28515625" style="240" customWidth="1"/>
    <col min="3844" max="3844" width="10.7109375" style="240" customWidth="1"/>
    <col min="3845" max="3845" width="11.85546875" style="240" customWidth="1"/>
    <col min="3846" max="3846" width="12.7109375" style="240" customWidth="1"/>
    <col min="3847" max="4096" width="9.140625" style="240"/>
    <col min="4097" max="4097" width="6.140625" style="240" customWidth="1"/>
    <col min="4098" max="4098" width="37.140625" style="240" customWidth="1"/>
    <col min="4099" max="4099" width="8.28515625" style="240" customWidth="1"/>
    <col min="4100" max="4100" width="10.7109375" style="240" customWidth="1"/>
    <col min="4101" max="4101" width="11.85546875" style="240" customWidth="1"/>
    <col min="4102" max="4102" width="12.7109375" style="240" customWidth="1"/>
    <col min="4103" max="4352" width="9.140625" style="240"/>
    <col min="4353" max="4353" width="6.140625" style="240" customWidth="1"/>
    <col min="4354" max="4354" width="37.140625" style="240" customWidth="1"/>
    <col min="4355" max="4355" width="8.28515625" style="240" customWidth="1"/>
    <col min="4356" max="4356" width="10.7109375" style="240" customWidth="1"/>
    <col min="4357" max="4357" width="11.85546875" style="240" customWidth="1"/>
    <col min="4358" max="4358" width="12.7109375" style="240" customWidth="1"/>
    <col min="4359" max="4608" width="9.140625" style="240"/>
    <col min="4609" max="4609" width="6.140625" style="240" customWidth="1"/>
    <col min="4610" max="4610" width="37.140625" style="240" customWidth="1"/>
    <col min="4611" max="4611" width="8.28515625" style="240" customWidth="1"/>
    <col min="4612" max="4612" width="10.7109375" style="240" customWidth="1"/>
    <col min="4613" max="4613" width="11.85546875" style="240" customWidth="1"/>
    <col min="4614" max="4614" width="12.7109375" style="240" customWidth="1"/>
    <col min="4615" max="4864" width="9.140625" style="240"/>
    <col min="4865" max="4865" width="6.140625" style="240" customWidth="1"/>
    <col min="4866" max="4866" width="37.140625" style="240" customWidth="1"/>
    <col min="4867" max="4867" width="8.28515625" style="240" customWidth="1"/>
    <col min="4868" max="4868" width="10.7109375" style="240" customWidth="1"/>
    <col min="4869" max="4869" width="11.85546875" style="240" customWidth="1"/>
    <col min="4870" max="4870" width="12.7109375" style="240" customWidth="1"/>
    <col min="4871" max="5120" width="9.140625" style="240"/>
    <col min="5121" max="5121" width="6.140625" style="240" customWidth="1"/>
    <col min="5122" max="5122" width="37.140625" style="240" customWidth="1"/>
    <col min="5123" max="5123" width="8.28515625" style="240" customWidth="1"/>
    <col min="5124" max="5124" width="10.7109375" style="240" customWidth="1"/>
    <col min="5125" max="5125" width="11.85546875" style="240" customWidth="1"/>
    <col min="5126" max="5126" width="12.7109375" style="240" customWidth="1"/>
    <col min="5127" max="5376" width="9.140625" style="240"/>
    <col min="5377" max="5377" width="6.140625" style="240" customWidth="1"/>
    <col min="5378" max="5378" width="37.140625" style="240" customWidth="1"/>
    <col min="5379" max="5379" width="8.28515625" style="240" customWidth="1"/>
    <col min="5380" max="5380" width="10.7109375" style="240" customWidth="1"/>
    <col min="5381" max="5381" width="11.85546875" style="240" customWidth="1"/>
    <col min="5382" max="5382" width="12.7109375" style="240" customWidth="1"/>
    <col min="5383" max="5632" width="9.140625" style="240"/>
    <col min="5633" max="5633" width="6.140625" style="240" customWidth="1"/>
    <col min="5634" max="5634" width="37.140625" style="240" customWidth="1"/>
    <col min="5635" max="5635" width="8.28515625" style="240" customWidth="1"/>
    <col min="5636" max="5636" width="10.7109375" style="240" customWidth="1"/>
    <col min="5637" max="5637" width="11.85546875" style="240" customWidth="1"/>
    <col min="5638" max="5638" width="12.7109375" style="240" customWidth="1"/>
    <col min="5639" max="5888" width="9.140625" style="240"/>
    <col min="5889" max="5889" width="6.140625" style="240" customWidth="1"/>
    <col min="5890" max="5890" width="37.140625" style="240" customWidth="1"/>
    <col min="5891" max="5891" width="8.28515625" style="240" customWidth="1"/>
    <col min="5892" max="5892" width="10.7109375" style="240" customWidth="1"/>
    <col min="5893" max="5893" width="11.85546875" style="240" customWidth="1"/>
    <col min="5894" max="5894" width="12.7109375" style="240" customWidth="1"/>
    <col min="5895" max="6144" width="9.140625" style="240"/>
    <col min="6145" max="6145" width="6.140625" style="240" customWidth="1"/>
    <col min="6146" max="6146" width="37.140625" style="240" customWidth="1"/>
    <col min="6147" max="6147" width="8.28515625" style="240" customWidth="1"/>
    <col min="6148" max="6148" width="10.7109375" style="240" customWidth="1"/>
    <col min="6149" max="6149" width="11.85546875" style="240" customWidth="1"/>
    <col min="6150" max="6150" width="12.7109375" style="240" customWidth="1"/>
    <col min="6151" max="6400" width="9.140625" style="240"/>
    <col min="6401" max="6401" width="6.140625" style="240" customWidth="1"/>
    <col min="6402" max="6402" width="37.140625" style="240" customWidth="1"/>
    <col min="6403" max="6403" width="8.28515625" style="240" customWidth="1"/>
    <col min="6404" max="6404" width="10.7109375" style="240" customWidth="1"/>
    <col min="6405" max="6405" width="11.85546875" style="240" customWidth="1"/>
    <col min="6406" max="6406" width="12.7109375" style="240" customWidth="1"/>
    <col min="6407" max="6656" width="9.140625" style="240"/>
    <col min="6657" max="6657" width="6.140625" style="240" customWidth="1"/>
    <col min="6658" max="6658" width="37.140625" style="240" customWidth="1"/>
    <col min="6659" max="6659" width="8.28515625" style="240" customWidth="1"/>
    <col min="6660" max="6660" width="10.7109375" style="240" customWidth="1"/>
    <col min="6661" max="6661" width="11.85546875" style="240" customWidth="1"/>
    <col min="6662" max="6662" width="12.7109375" style="240" customWidth="1"/>
    <col min="6663" max="6912" width="9.140625" style="240"/>
    <col min="6913" max="6913" width="6.140625" style="240" customWidth="1"/>
    <col min="6914" max="6914" width="37.140625" style="240" customWidth="1"/>
    <col min="6915" max="6915" width="8.28515625" style="240" customWidth="1"/>
    <col min="6916" max="6916" width="10.7109375" style="240" customWidth="1"/>
    <col min="6917" max="6917" width="11.85546875" style="240" customWidth="1"/>
    <col min="6918" max="6918" width="12.7109375" style="240" customWidth="1"/>
    <col min="6919" max="7168" width="9.140625" style="240"/>
    <col min="7169" max="7169" width="6.140625" style="240" customWidth="1"/>
    <col min="7170" max="7170" width="37.140625" style="240" customWidth="1"/>
    <col min="7171" max="7171" width="8.28515625" style="240" customWidth="1"/>
    <col min="7172" max="7172" width="10.7109375" style="240" customWidth="1"/>
    <col min="7173" max="7173" width="11.85546875" style="240" customWidth="1"/>
    <col min="7174" max="7174" width="12.7109375" style="240" customWidth="1"/>
    <col min="7175" max="7424" width="9.140625" style="240"/>
    <col min="7425" max="7425" width="6.140625" style="240" customWidth="1"/>
    <col min="7426" max="7426" width="37.140625" style="240" customWidth="1"/>
    <col min="7427" max="7427" width="8.28515625" style="240" customWidth="1"/>
    <col min="7428" max="7428" width="10.7109375" style="240" customWidth="1"/>
    <col min="7429" max="7429" width="11.85546875" style="240" customWidth="1"/>
    <col min="7430" max="7430" width="12.7109375" style="240" customWidth="1"/>
    <col min="7431" max="7680" width="9.140625" style="240"/>
    <col min="7681" max="7681" width="6.140625" style="240" customWidth="1"/>
    <col min="7682" max="7682" width="37.140625" style="240" customWidth="1"/>
    <col min="7683" max="7683" width="8.28515625" style="240" customWidth="1"/>
    <col min="7684" max="7684" width="10.7109375" style="240" customWidth="1"/>
    <col min="7685" max="7685" width="11.85546875" style="240" customWidth="1"/>
    <col min="7686" max="7686" width="12.7109375" style="240" customWidth="1"/>
    <col min="7687" max="7936" width="9.140625" style="240"/>
    <col min="7937" max="7937" width="6.140625" style="240" customWidth="1"/>
    <col min="7938" max="7938" width="37.140625" style="240" customWidth="1"/>
    <col min="7939" max="7939" width="8.28515625" style="240" customWidth="1"/>
    <col min="7940" max="7940" width="10.7109375" style="240" customWidth="1"/>
    <col min="7941" max="7941" width="11.85546875" style="240" customWidth="1"/>
    <col min="7942" max="7942" width="12.7109375" style="240" customWidth="1"/>
    <col min="7943" max="8192" width="9.140625" style="240"/>
    <col min="8193" max="8193" width="6.140625" style="240" customWidth="1"/>
    <col min="8194" max="8194" width="37.140625" style="240" customWidth="1"/>
    <col min="8195" max="8195" width="8.28515625" style="240" customWidth="1"/>
    <col min="8196" max="8196" width="10.7109375" style="240" customWidth="1"/>
    <col min="8197" max="8197" width="11.85546875" style="240" customWidth="1"/>
    <col min="8198" max="8198" width="12.7109375" style="240" customWidth="1"/>
    <col min="8199" max="8448" width="9.140625" style="240"/>
    <col min="8449" max="8449" width="6.140625" style="240" customWidth="1"/>
    <col min="8450" max="8450" width="37.140625" style="240" customWidth="1"/>
    <col min="8451" max="8451" width="8.28515625" style="240" customWidth="1"/>
    <col min="8452" max="8452" width="10.7109375" style="240" customWidth="1"/>
    <col min="8453" max="8453" width="11.85546875" style="240" customWidth="1"/>
    <col min="8454" max="8454" width="12.7109375" style="240" customWidth="1"/>
    <col min="8455" max="8704" width="9.140625" style="240"/>
    <col min="8705" max="8705" width="6.140625" style="240" customWidth="1"/>
    <col min="8706" max="8706" width="37.140625" style="240" customWidth="1"/>
    <col min="8707" max="8707" width="8.28515625" style="240" customWidth="1"/>
    <col min="8708" max="8708" width="10.7109375" style="240" customWidth="1"/>
    <col min="8709" max="8709" width="11.85546875" style="240" customWidth="1"/>
    <col min="8710" max="8710" width="12.7109375" style="240" customWidth="1"/>
    <col min="8711" max="8960" width="9.140625" style="240"/>
    <col min="8961" max="8961" width="6.140625" style="240" customWidth="1"/>
    <col min="8962" max="8962" width="37.140625" style="240" customWidth="1"/>
    <col min="8963" max="8963" width="8.28515625" style="240" customWidth="1"/>
    <col min="8964" max="8964" width="10.7109375" style="240" customWidth="1"/>
    <col min="8965" max="8965" width="11.85546875" style="240" customWidth="1"/>
    <col min="8966" max="8966" width="12.7109375" style="240" customWidth="1"/>
    <col min="8967" max="9216" width="9.140625" style="240"/>
    <col min="9217" max="9217" width="6.140625" style="240" customWidth="1"/>
    <col min="9218" max="9218" width="37.140625" style="240" customWidth="1"/>
    <col min="9219" max="9219" width="8.28515625" style="240" customWidth="1"/>
    <col min="9220" max="9220" width="10.7109375" style="240" customWidth="1"/>
    <col min="9221" max="9221" width="11.85546875" style="240" customWidth="1"/>
    <col min="9222" max="9222" width="12.7109375" style="240" customWidth="1"/>
    <col min="9223" max="9472" width="9.140625" style="240"/>
    <col min="9473" max="9473" width="6.140625" style="240" customWidth="1"/>
    <col min="9474" max="9474" width="37.140625" style="240" customWidth="1"/>
    <col min="9475" max="9475" width="8.28515625" style="240" customWidth="1"/>
    <col min="9476" max="9476" width="10.7109375" style="240" customWidth="1"/>
    <col min="9477" max="9477" width="11.85546875" style="240" customWidth="1"/>
    <col min="9478" max="9478" width="12.7109375" style="240" customWidth="1"/>
    <col min="9479" max="9728" width="9.140625" style="240"/>
    <col min="9729" max="9729" width="6.140625" style="240" customWidth="1"/>
    <col min="9730" max="9730" width="37.140625" style="240" customWidth="1"/>
    <col min="9731" max="9731" width="8.28515625" style="240" customWidth="1"/>
    <col min="9732" max="9732" width="10.7109375" style="240" customWidth="1"/>
    <col min="9733" max="9733" width="11.85546875" style="240" customWidth="1"/>
    <col min="9734" max="9734" width="12.7109375" style="240" customWidth="1"/>
    <col min="9735" max="9984" width="9.140625" style="240"/>
    <col min="9985" max="9985" width="6.140625" style="240" customWidth="1"/>
    <col min="9986" max="9986" width="37.140625" style="240" customWidth="1"/>
    <col min="9987" max="9987" width="8.28515625" style="240" customWidth="1"/>
    <col min="9988" max="9988" width="10.7109375" style="240" customWidth="1"/>
    <col min="9989" max="9989" width="11.85546875" style="240" customWidth="1"/>
    <col min="9990" max="9990" width="12.7109375" style="240" customWidth="1"/>
    <col min="9991" max="10240" width="9.140625" style="240"/>
    <col min="10241" max="10241" width="6.140625" style="240" customWidth="1"/>
    <col min="10242" max="10242" width="37.140625" style="240" customWidth="1"/>
    <col min="10243" max="10243" width="8.28515625" style="240" customWidth="1"/>
    <col min="10244" max="10244" width="10.7109375" style="240" customWidth="1"/>
    <col min="10245" max="10245" width="11.85546875" style="240" customWidth="1"/>
    <col min="10246" max="10246" width="12.7109375" style="240" customWidth="1"/>
    <col min="10247" max="10496" width="9.140625" style="240"/>
    <col min="10497" max="10497" width="6.140625" style="240" customWidth="1"/>
    <col min="10498" max="10498" width="37.140625" style="240" customWidth="1"/>
    <col min="10499" max="10499" width="8.28515625" style="240" customWidth="1"/>
    <col min="10500" max="10500" width="10.7109375" style="240" customWidth="1"/>
    <col min="10501" max="10501" width="11.85546875" style="240" customWidth="1"/>
    <col min="10502" max="10502" width="12.7109375" style="240" customWidth="1"/>
    <col min="10503" max="10752" width="9.140625" style="240"/>
    <col min="10753" max="10753" width="6.140625" style="240" customWidth="1"/>
    <col min="10754" max="10754" width="37.140625" style="240" customWidth="1"/>
    <col min="10755" max="10755" width="8.28515625" style="240" customWidth="1"/>
    <col min="10756" max="10756" width="10.7109375" style="240" customWidth="1"/>
    <col min="10757" max="10757" width="11.85546875" style="240" customWidth="1"/>
    <col min="10758" max="10758" width="12.7109375" style="240" customWidth="1"/>
    <col min="10759" max="11008" width="9.140625" style="240"/>
    <col min="11009" max="11009" width="6.140625" style="240" customWidth="1"/>
    <col min="11010" max="11010" width="37.140625" style="240" customWidth="1"/>
    <col min="11011" max="11011" width="8.28515625" style="240" customWidth="1"/>
    <col min="11012" max="11012" width="10.7109375" style="240" customWidth="1"/>
    <col min="11013" max="11013" width="11.85546875" style="240" customWidth="1"/>
    <col min="11014" max="11014" width="12.7109375" style="240" customWidth="1"/>
    <col min="11015" max="11264" width="9.140625" style="240"/>
    <col min="11265" max="11265" width="6.140625" style="240" customWidth="1"/>
    <col min="11266" max="11266" width="37.140625" style="240" customWidth="1"/>
    <col min="11267" max="11267" width="8.28515625" style="240" customWidth="1"/>
    <col min="11268" max="11268" width="10.7109375" style="240" customWidth="1"/>
    <col min="11269" max="11269" width="11.85546875" style="240" customWidth="1"/>
    <col min="11270" max="11270" width="12.7109375" style="240" customWidth="1"/>
    <col min="11271" max="11520" width="9.140625" style="240"/>
    <col min="11521" max="11521" width="6.140625" style="240" customWidth="1"/>
    <col min="11522" max="11522" width="37.140625" style="240" customWidth="1"/>
    <col min="11523" max="11523" width="8.28515625" style="240" customWidth="1"/>
    <col min="11524" max="11524" width="10.7109375" style="240" customWidth="1"/>
    <col min="11525" max="11525" width="11.85546875" style="240" customWidth="1"/>
    <col min="11526" max="11526" width="12.7109375" style="240" customWidth="1"/>
    <col min="11527" max="11776" width="9.140625" style="240"/>
    <col min="11777" max="11777" width="6.140625" style="240" customWidth="1"/>
    <col min="11778" max="11778" width="37.140625" style="240" customWidth="1"/>
    <col min="11779" max="11779" width="8.28515625" style="240" customWidth="1"/>
    <col min="11780" max="11780" width="10.7109375" style="240" customWidth="1"/>
    <col min="11781" max="11781" width="11.85546875" style="240" customWidth="1"/>
    <col min="11782" max="11782" width="12.7109375" style="240" customWidth="1"/>
    <col min="11783" max="12032" width="9.140625" style="240"/>
    <col min="12033" max="12033" width="6.140625" style="240" customWidth="1"/>
    <col min="12034" max="12034" width="37.140625" style="240" customWidth="1"/>
    <col min="12035" max="12035" width="8.28515625" style="240" customWidth="1"/>
    <col min="12036" max="12036" width="10.7109375" style="240" customWidth="1"/>
    <col min="12037" max="12037" width="11.85546875" style="240" customWidth="1"/>
    <col min="12038" max="12038" width="12.7109375" style="240" customWidth="1"/>
    <col min="12039" max="12288" width="9.140625" style="240"/>
    <col min="12289" max="12289" width="6.140625" style="240" customWidth="1"/>
    <col min="12290" max="12290" width="37.140625" style="240" customWidth="1"/>
    <col min="12291" max="12291" width="8.28515625" style="240" customWidth="1"/>
    <col min="12292" max="12292" width="10.7109375" style="240" customWidth="1"/>
    <col min="12293" max="12293" width="11.85546875" style="240" customWidth="1"/>
    <col min="12294" max="12294" width="12.7109375" style="240" customWidth="1"/>
    <col min="12295" max="12544" width="9.140625" style="240"/>
    <col min="12545" max="12545" width="6.140625" style="240" customWidth="1"/>
    <col min="12546" max="12546" width="37.140625" style="240" customWidth="1"/>
    <col min="12547" max="12547" width="8.28515625" style="240" customWidth="1"/>
    <col min="12548" max="12548" width="10.7109375" style="240" customWidth="1"/>
    <col min="12549" max="12549" width="11.85546875" style="240" customWidth="1"/>
    <col min="12550" max="12550" width="12.7109375" style="240" customWidth="1"/>
    <col min="12551" max="12800" width="9.140625" style="240"/>
    <col min="12801" max="12801" width="6.140625" style="240" customWidth="1"/>
    <col min="12802" max="12802" width="37.140625" style="240" customWidth="1"/>
    <col min="12803" max="12803" width="8.28515625" style="240" customWidth="1"/>
    <col min="12804" max="12804" width="10.7109375" style="240" customWidth="1"/>
    <col min="12805" max="12805" width="11.85546875" style="240" customWidth="1"/>
    <col min="12806" max="12806" width="12.7109375" style="240" customWidth="1"/>
    <col min="12807" max="13056" width="9.140625" style="240"/>
    <col min="13057" max="13057" width="6.140625" style="240" customWidth="1"/>
    <col min="13058" max="13058" width="37.140625" style="240" customWidth="1"/>
    <col min="13059" max="13059" width="8.28515625" style="240" customWidth="1"/>
    <col min="13060" max="13060" width="10.7109375" style="240" customWidth="1"/>
    <col min="13061" max="13061" width="11.85546875" style="240" customWidth="1"/>
    <col min="13062" max="13062" width="12.7109375" style="240" customWidth="1"/>
    <col min="13063" max="13312" width="9.140625" style="240"/>
    <col min="13313" max="13313" width="6.140625" style="240" customWidth="1"/>
    <col min="13314" max="13314" width="37.140625" style="240" customWidth="1"/>
    <col min="13315" max="13315" width="8.28515625" style="240" customWidth="1"/>
    <col min="13316" max="13316" width="10.7109375" style="240" customWidth="1"/>
    <col min="13317" max="13317" width="11.85546875" style="240" customWidth="1"/>
    <col min="13318" max="13318" width="12.7109375" style="240" customWidth="1"/>
    <col min="13319" max="13568" width="9.140625" style="240"/>
    <col min="13569" max="13569" width="6.140625" style="240" customWidth="1"/>
    <col min="13570" max="13570" width="37.140625" style="240" customWidth="1"/>
    <col min="13571" max="13571" width="8.28515625" style="240" customWidth="1"/>
    <col min="13572" max="13572" width="10.7109375" style="240" customWidth="1"/>
    <col min="13573" max="13573" width="11.85546875" style="240" customWidth="1"/>
    <col min="13574" max="13574" width="12.7109375" style="240" customWidth="1"/>
    <col min="13575" max="13824" width="9.140625" style="240"/>
    <col min="13825" max="13825" width="6.140625" style="240" customWidth="1"/>
    <col min="13826" max="13826" width="37.140625" style="240" customWidth="1"/>
    <col min="13827" max="13827" width="8.28515625" style="240" customWidth="1"/>
    <col min="13828" max="13828" width="10.7109375" style="240" customWidth="1"/>
    <col min="13829" max="13829" width="11.85546875" style="240" customWidth="1"/>
    <col min="13830" max="13830" width="12.7109375" style="240" customWidth="1"/>
    <col min="13831" max="14080" width="9.140625" style="240"/>
    <col min="14081" max="14081" width="6.140625" style="240" customWidth="1"/>
    <col min="14082" max="14082" width="37.140625" style="240" customWidth="1"/>
    <col min="14083" max="14083" width="8.28515625" style="240" customWidth="1"/>
    <col min="14084" max="14084" width="10.7109375" style="240" customWidth="1"/>
    <col min="14085" max="14085" width="11.85546875" style="240" customWidth="1"/>
    <col min="14086" max="14086" width="12.7109375" style="240" customWidth="1"/>
    <col min="14087" max="14336" width="9.140625" style="240"/>
    <col min="14337" max="14337" width="6.140625" style="240" customWidth="1"/>
    <col min="14338" max="14338" width="37.140625" style="240" customWidth="1"/>
    <col min="14339" max="14339" width="8.28515625" style="240" customWidth="1"/>
    <col min="14340" max="14340" width="10.7109375" style="240" customWidth="1"/>
    <col min="14341" max="14341" width="11.85546875" style="240" customWidth="1"/>
    <col min="14342" max="14342" width="12.7109375" style="240" customWidth="1"/>
    <col min="14343" max="14592" width="9.140625" style="240"/>
    <col min="14593" max="14593" width="6.140625" style="240" customWidth="1"/>
    <col min="14594" max="14594" width="37.140625" style="240" customWidth="1"/>
    <col min="14595" max="14595" width="8.28515625" style="240" customWidth="1"/>
    <col min="14596" max="14596" width="10.7109375" style="240" customWidth="1"/>
    <col min="14597" max="14597" width="11.85546875" style="240" customWidth="1"/>
    <col min="14598" max="14598" width="12.7109375" style="240" customWidth="1"/>
    <col min="14599" max="14848" width="9.140625" style="240"/>
    <col min="14849" max="14849" width="6.140625" style="240" customWidth="1"/>
    <col min="14850" max="14850" width="37.140625" style="240" customWidth="1"/>
    <col min="14851" max="14851" width="8.28515625" style="240" customWidth="1"/>
    <col min="14852" max="14852" width="10.7109375" style="240" customWidth="1"/>
    <col min="14853" max="14853" width="11.85546875" style="240" customWidth="1"/>
    <col min="14854" max="14854" width="12.7109375" style="240" customWidth="1"/>
    <col min="14855" max="15104" width="9.140625" style="240"/>
    <col min="15105" max="15105" width="6.140625" style="240" customWidth="1"/>
    <col min="15106" max="15106" width="37.140625" style="240" customWidth="1"/>
    <col min="15107" max="15107" width="8.28515625" style="240" customWidth="1"/>
    <col min="15108" max="15108" width="10.7109375" style="240" customWidth="1"/>
    <col min="15109" max="15109" width="11.85546875" style="240" customWidth="1"/>
    <col min="15110" max="15110" width="12.7109375" style="240" customWidth="1"/>
    <col min="15111" max="15360" width="9.140625" style="240"/>
    <col min="15361" max="15361" width="6.140625" style="240" customWidth="1"/>
    <col min="15362" max="15362" width="37.140625" style="240" customWidth="1"/>
    <col min="15363" max="15363" width="8.28515625" style="240" customWidth="1"/>
    <col min="15364" max="15364" width="10.7109375" style="240" customWidth="1"/>
    <col min="15365" max="15365" width="11.85546875" style="240" customWidth="1"/>
    <col min="15366" max="15366" width="12.7109375" style="240" customWidth="1"/>
    <col min="15367" max="15616" width="9.140625" style="240"/>
    <col min="15617" max="15617" width="6.140625" style="240" customWidth="1"/>
    <col min="15618" max="15618" width="37.140625" style="240" customWidth="1"/>
    <col min="15619" max="15619" width="8.28515625" style="240" customWidth="1"/>
    <col min="15620" max="15620" width="10.7109375" style="240" customWidth="1"/>
    <col min="15621" max="15621" width="11.85546875" style="240" customWidth="1"/>
    <col min="15622" max="15622" width="12.7109375" style="240" customWidth="1"/>
    <col min="15623" max="15872" width="9.140625" style="240"/>
    <col min="15873" max="15873" width="6.140625" style="240" customWidth="1"/>
    <col min="15874" max="15874" width="37.140625" style="240" customWidth="1"/>
    <col min="15875" max="15875" width="8.28515625" style="240" customWidth="1"/>
    <col min="15876" max="15876" width="10.7109375" style="240" customWidth="1"/>
    <col min="15877" max="15877" width="11.85546875" style="240" customWidth="1"/>
    <col min="15878" max="15878" width="12.7109375" style="240" customWidth="1"/>
    <col min="15879" max="16128" width="9.140625" style="240"/>
    <col min="16129" max="16129" width="6.140625" style="240" customWidth="1"/>
    <col min="16130" max="16130" width="37.140625" style="240" customWidth="1"/>
    <col min="16131" max="16131" width="8.28515625" style="240" customWidth="1"/>
    <col min="16132" max="16132" width="10.7109375" style="240" customWidth="1"/>
    <col min="16133" max="16133" width="11.85546875" style="240" customWidth="1"/>
    <col min="16134" max="16134" width="12.7109375" style="240" customWidth="1"/>
    <col min="16135" max="16384" width="9.140625" style="240"/>
  </cols>
  <sheetData>
    <row r="1" spans="1:7" x14ac:dyDescent="0.25">
      <c r="E1" s="272" t="s">
        <v>0</v>
      </c>
    </row>
    <row r="2" spans="1:7" x14ac:dyDescent="0.25">
      <c r="E2" s="272" t="s">
        <v>263</v>
      </c>
    </row>
    <row r="3" spans="1:7" x14ac:dyDescent="0.25">
      <c r="D3" s="263"/>
      <c r="E3" s="272" t="s">
        <v>258</v>
      </c>
    </row>
    <row r="4" spans="1:7" x14ac:dyDescent="0.25">
      <c r="E4" s="273" t="s">
        <v>381</v>
      </c>
    </row>
    <row r="7" spans="1:7" x14ac:dyDescent="0.25">
      <c r="G7" s="257"/>
    </row>
    <row r="8" spans="1:7" ht="15.75" x14ac:dyDescent="0.25">
      <c r="A8" s="276" t="s">
        <v>284</v>
      </c>
      <c r="B8" s="276"/>
      <c r="C8" s="276"/>
      <c r="D8" s="276"/>
      <c r="E8" s="276"/>
      <c r="F8" s="276"/>
      <c r="G8" s="258"/>
    </row>
    <row r="9" spans="1:7" ht="15.75" x14ac:dyDescent="0.25">
      <c r="A9" s="276" t="s">
        <v>285</v>
      </c>
      <c r="B9" s="276"/>
      <c r="C9" s="276"/>
      <c r="D9" s="276"/>
      <c r="E9" s="276"/>
      <c r="F9" s="276"/>
    </row>
    <row r="10" spans="1:7" x14ac:dyDescent="0.25">
      <c r="A10" s="317"/>
      <c r="B10" s="317"/>
      <c r="C10" s="317"/>
      <c r="D10" s="317"/>
      <c r="E10" s="317"/>
    </row>
    <row r="11" spans="1:7" x14ac:dyDescent="0.25">
      <c r="A11" s="256"/>
      <c r="B11" s="256"/>
    </row>
    <row r="12" spans="1:7" x14ac:dyDescent="0.25">
      <c r="A12" s="318" t="s">
        <v>2</v>
      </c>
      <c r="B12" s="319" t="s">
        <v>286</v>
      </c>
      <c r="C12" s="319" t="s">
        <v>287</v>
      </c>
      <c r="D12" s="319" t="s">
        <v>288</v>
      </c>
      <c r="E12" s="320" t="s">
        <v>289</v>
      </c>
      <c r="F12" s="319" t="s">
        <v>290</v>
      </c>
    </row>
    <row r="13" spans="1:7" x14ac:dyDescent="0.25">
      <c r="A13" s="318"/>
      <c r="B13" s="319"/>
      <c r="C13" s="319"/>
      <c r="D13" s="319"/>
      <c r="E13" s="320"/>
      <c r="F13" s="319"/>
    </row>
    <row r="14" spans="1:7" s="261" customFormat="1" x14ac:dyDescent="0.25">
      <c r="A14" s="259">
        <v>1</v>
      </c>
      <c r="B14" s="267" t="s">
        <v>291</v>
      </c>
      <c r="C14" s="259"/>
      <c r="D14" s="259"/>
      <c r="E14" s="259"/>
      <c r="F14" s="259"/>
    </row>
    <row r="15" spans="1:7" s="261" customFormat="1" ht="30" x14ac:dyDescent="0.25">
      <c r="A15" s="259">
        <v>2</v>
      </c>
      <c r="B15" s="268" t="s">
        <v>292</v>
      </c>
      <c r="C15" s="259" t="s">
        <v>293</v>
      </c>
      <c r="D15" s="259">
        <v>3</v>
      </c>
      <c r="E15" s="264">
        <v>11935</v>
      </c>
      <c r="F15" s="259"/>
    </row>
    <row r="16" spans="1:7" s="261" customFormat="1" x14ac:dyDescent="0.25">
      <c r="A16" s="44">
        <v>3</v>
      </c>
      <c r="B16" s="99" t="s">
        <v>294</v>
      </c>
      <c r="C16" s="259"/>
      <c r="D16" s="259"/>
      <c r="E16" s="44"/>
      <c r="F16" s="259"/>
    </row>
    <row r="17" spans="1:6" s="261" customFormat="1" ht="45" x14ac:dyDescent="0.25">
      <c r="A17" s="259">
        <v>4</v>
      </c>
      <c r="B17" s="266" t="s">
        <v>295</v>
      </c>
      <c r="C17" s="259" t="s">
        <v>293</v>
      </c>
      <c r="D17" s="259">
        <v>1</v>
      </c>
      <c r="E17" s="265">
        <v>17000</v>
      </c>
      <c r="F17" s="259"/>
    </row>
    <row r="18" spans="1:6" s="261" customFormat="1" ht="45" x14ac:dyDescent="0.25">
      <c r="A18" s="44">
        <v>5</v>
      </c>
      <c r="B18" s="266" t="s">
        <v>296</v>
      </c>
      <c r="C18" s="259"/>
      <c r="D18" s="259"/>
      <c r="E18" s="44" t="s">
        <v>297</v>
      </c>
      <c r="F18" s="259"/>
    </row>
    <row r="19" spans="1:6" s="261" customFormat="1" ht="60" x14ac:dyDescent="0.25">
      <c r="A19" s="259">
        <v>6</v>
      </c>
      <c r="B19" s="266" t="s">
        <v>298</v>
      </c>
      <c r="C19" s="260" t="s">
        <v>299</v>
      </c>
      <c r="D19" s="259">
        <v>2</v>
      </c>
      <c r="E19" s="259">
        <v>20115</v>
      </c>
      <c r="F19" s="259"/>
    </row>
    <row r="20" spans="1:6" s="261" customFormat="1" ht="25.5" x14ac:dyDescent="0.25">
      <c r="A20" s="44">
        <v>7</v>
      </c>
      <c r="B20" s="271" t="s">
        <v>300</v>
      </c>
      <c r="C20" s="259"/>
      <c r="D20" s="259"/>
      <c r="E20" s="259"/>
      <c r="F20" s="259"/>
    </row>
    <row r="21" spans="1:6" s="261" customFormat="1" ht="45" x14ac:dyDescent="0.25">
      <c r="A21" s="44">
        <v>8</v>
      </c>
      <c r="B21" s="266" t="s">
        <v>301</v>
      </c>
      <c r="C21" s="259" t="s">
        <v>302</v>
      </c>
      <c r="D21" s="259">
        <v>9797.2999999999993</v>
      </c>
      <c r="E21" s="259">
        <v>550</v>
      </c>
      <c r="F21" s="259"/>
    </row>
    <row r="22" spans="1:6" s="261" customFormat="1" x14ac:dyDescent="0.25">
      <c r="A22" s="44">
        <v>9</v>
      </c>
      <c r="B22" s="266"/>
      <c r="C22" s="259"/>
      <c r="D22" s="259"/>
      <c r="E22" s="259"/>
      <c r="F22" s="259"/>
    </row>
    <row r="23" spans="1:6" s="261" customFormat="1" x14ac:dyDescent="0.25">
      <c r="A23" s="270">
        <v>10</v>
      </c>
      <c r="B23" s="269" t="s">
        <v>4</v>
      </c>
      <c r="C23" s="270"/>
      <c r="D23" s="270"/>
      <c r="E23" s="270" t="s">
        <v>303</v>
      </c>
      <c r="F23" s="259"/>
    </row>
    <row r="25" spans="1:6" x14ac:dyDescent="0.25">
      <c r="B25" s="240" t="s">
        <v>304</v>
      </c>
    </row>
  </sheetData>
  <mergeCells count="9">
    <mergeCell ref="A8:F8"/>
    <mergeCell ref="A9:F9"/>
    <mergeCell ref="A10:E10"/>
    <mergeCell ref="A12:A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 priedas </vt:lpstr>
      <vt:lpstr>2 priedas </vt:lpstr>
      <vt:lpstr>3 priedas</vt:lpstr>
      <vt:lpstr>4 priedas</vt:lpstr>
      <vt:lpstr>6 priedas</vt:lpstr>
      <vt:lpstr>7 priedas</vt:lpstr>
      <vt:lpstr>10 priedas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Sigita Auryliene</dc:creator>
  <cp:lastModifiedBy>Diana Bagdevičienė</cp:lastModifiedBy>
  <cp:lastPrinted>2023-01-16T08:50:49Z</cp:lastPrinted>
  <dcterms:created xsi:type="dcterms:W3CDTF">2019-06-11T11:41:17Z</dcterms:created>
  <dcterms:modified xsi:type="dcterms:W3CDTF">2023-01-16T10:11:10Z</dcterms:modified>
</cp:coreProperties>
</file>